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85" windowWidth="20880" windowHeight="9570"/>
  </bookViews>
  <sheets>
    <sheet name="Data" sheetId="1" r:id="rId1"/>
    <sheet name="Graphs" sheetId="3" r:id="rId2"/>
    <sheet name="UN WPP2010" sheetId="2" r:id="rId3"/>
  </sheets>
  <calcPr calcId="145621"/>
</workbook>
</file>

<file path=xl/calcChain.xml><?xml version="1.0" encoding="utf-8"?>
<calcChain xmlns="http://schemas.openxmlformats.org/spreadsheetml/2006/main">
  <c r="M24" i="2" l="1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F102" i="1" l="1"/>
  <c r="E102" i="1"/>
  <c r="D102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K21" i="1" l="1"/>
  <c r="B23" i="2" s="1"/>
  <c r="G102" i="1"/>
  <c r="L3" i="1"/>
  <c r="C5" i="2" s="1"/>
  <c r="K5" i="2" s="1"/>
  <c r="L5" i="1"/>
  <c r="L7" i="1"/>
  <c r="L9" i="1"/>
  <c r="L11" i="1"/>
  <c r="L13" i="1"/>
  <c r="L15" i="1"/>
  <c r="L17" i="1"/>
  <c r="L19" i="1"/>
  <c r="L21" i="1"/>
  <c r="K4" i="1"/>
  <c r="K6" i="1"/>
  <c r="K8" i="1"/>
  <c r="K10" i="1"/>
  <c r="K12" i="1"/>
  <c r="K14" i="1"/>
  <c r="K16" i="1"/>
  <c r="K18" i="1"/>
  <c r="K20" i="1"/>
  <c r="K22" i="1"/>
  <c r="B24" i="2" s="1"/>
  <c r="L4" i="1"/>
  <c r="L6" i="1"/>
  <c r="L8" i="1"/>
  <c r="L10" i="1"/>
  <c r="L12" i="1"/>
  <c r="L14" i="1"/>
  <c r="L16" i="1"/>
  <c r="L18" i="1"/>
  <c r="L20" i="1"/>
  <c r="L22" i="1"/>
  <c r="C24" i="2" s="1"/>
  <c r="K24" i="2" s="1"/>
  <c r="K3" i="1"/>
  <c r="B5" i="2" s="1"/>
  <c r="K5" i="1"/>
  <c r="K7" i="1"/>
  <c r="K9" i="1"/>
  <c r="K11" i="1"/>
  <c r="K13" i="1"/>
  <c r="K15" i="1"/>
  <c r="K17" i="1"/>
  <c r="K19" i="1"/>
  <c r="O9" i="1" l="1"/>
  <c r="B11" i="2"/>
  <c r="P14" i="1"/>
  <c r="C16" i="2"/>
  <c r="K16" i="2" s="1"/>
  <c r="P6" i="1"/>
  <c r="C8" i="2"/>
  <c r="K8" i="2" s="1"/>
  <c r="O18" i="1"/>
  <c r="B20" i="2"/>
  <c r="O10" i="1"/>
  <c r="B12" i="2"/>
  <c r="N21" i="1"/>
  <c r="P21" i="1"/>
  <c r="C23" i="2"/>
  <c r="K23" i="2" s="1"/>
  <c r="P13" i="1"/>
  <c r="C15" i="2"/>
  <c r="K15" i="2" s="1"/>
  <c r="P5" i="1"/>
  <c r="C7" i="2"/>
  <c r="K7" i="2" s="1"/>
  <c r="O21" i="1"/>
  <c r="O15" i="1"/>
  <c r="B17" i="2"/>
  <c r="O7" i="1"/>
  <c r="B9" i="2"/>
  <c r="P20" i="1"/>
  <c r="C22" i="2"/>
  <c r="K22" i="2" s="1"/>
  <c r="P12" i="1"/>
  <c r="C14" i="2"/>
  <c r="K14" i="2" s="1"/>
  <c r="P4" i="1"/>
  <c r="C6" i="2"/>
  <c r="K6" i="2" s="1"/>
  <c r="O16" i="1"/>
  <c r="B18" i="2"/>
  <c r="O8" i="1"/>
  <c r="B10" i="2"/>
  <c r="P19" i="1"/>
  <c r="C21" i="2"/>
  <c r="K21" i="2" s="1"/>
  <c r="P11" i="1"/>
  <c r="C13" i="2"/>
  <c r="K13" i="2" s="1"/>
  <c r="O17" i="1"/>
  <c r="B19" i="2"/>
  <c r="O13" i="1"/>
  <c r="B15" i="2"/>
  <c r="O5" i="1"/>
  <c r="B7" i="2"/>
  <c r="P18" i="1"/>
  <c r="C20" i="2"/>
  <c r="K20" i="2" s="1"/>
  <c r="P10" i="1"/>
  <c r="C12" i="2"/>
  <c r="K12" i="2" s="1"/>
  <c r="L24" i="2"/>
  <c r="D24" i="2"/>
  <c r="J24" i="2"/>
  <c r="O14" i="1"/>
  <c r="B16" i="2"/>
  <c r="O6" i="1"/>
  <c r="B8" i="2"/>
  <c r="P17" i="1"/>
  <c r="C19" i="2"/>
  <c r="K19" i="2" s="1"/>
  <c r="P9" i="1"/>
  <c r="C11" i="2"/>
  <c r="K11" i="2" s="1"/>
  <c r="O19" i="1"/>
  <c r="B21" i="2"/>
  <c r="O11" i="1"/>
  <c r="B13" i="2"/>
  <c r="L5" i="2"/>
  <c r="J5" i="2"/>
  <c r="D5" i="2"/>
  <c r="P16" i="1"/>
  <c r="C18" i="2"/>
  <c r="K18" i="2" s="1"/>
  <c r="P8" i="1"/>
  <c r="C10" i="2"/>
  <c r="K10" i="2" s="1"/>
  <c r="O20" i="1"/>
  <c r="B22" i="2"/>
  <c r="O12" i="1"/>
  <c r="B14" i="2"/>
  <c r="O4" i="1"/>
  <c r="B6" i="2"/>
  <c r="P15" i="1"/>
  <c r="C17" i="2"/>
  <c r="K17" i="2" s="1"/>
  <c r="P7" i="1"/>
  <c r="C9" i="2"/>
  <c r="K9" i="2" s="1"/>
  <c r="J23" i="2"/>
  <c r="K23" i="1"/>
  <c r="L23" i="1"/>
  <c r="M21" i="1"/>
  <c r="N7" i="1"/>
  <c r="M7" i="1"/>
  <c r="N16" i="1"/>
  <c r="M16" i="1"/>
  <c r="N13" i="1"/>
  <c r="M13" i="1"/>
  <c r="N14" i="1"/>
  <c r="M14" i="1"/>
  <c r="N17" i="1"/>
  <c r="M17" i="1"/>
  <c r="N9" i="1"/>
  <c r="M9" i="1"/>
  <c r="N18" i="1"/>
  <c r="M18" i="1"/>
  <c r="N10" i="1"/>
  <c r="M10" i="1"/>
  <c r="N15" i="1"/>
  <c r="M15" i="1"/>
  <c r="N8" i="1"/>
  <c r="M8" i="1"/>
  <c r="N5" i="1"/>
  <c r="M5" i="1"/>
  <c r="N22" i="1"/>
  <c r="M22" i="1"/>
  <c r="N6" i="1"/>
  <c r="M6" i="1"/>
  <c r="N19" i="1"/>
  <c r="M19" i="1"/>
  <c r="N11" i="1"/>
  <c r="M11" i="1"/>
  <c r="N3" i="1"/>
  <c r="M3" i="1"/>
  <c r="N20" i="1"/>
  <c r="M20" i="1"/>
  <c r="N12" i="1"/>
  <c r="M12" i="1"/>
  <c r="N4" i="1"/>
  <c r="M4" i="1"/>
  <c r="D23" i="2" l="1"/>
  <c r="L13" i="2"/>
  <c r="J13" i="2"/>
  <c r="D13" i="2"/>
  <c r="L8" i="2"/>
  <c r="D8" i="2"/>
  <c r="J8" i="2"/>
  <c r="L23" i="2"/>
  <c r="J14" i="2"/>
  <c r="D14" i="2"/>
  <c r="L14" i="2"/>
  <c r="J15" i="2"/>
  <c r="L15" i="2"/>
  <c r="D15" i="2"/>
  <c r="J10" i="2"/>
  <c r="L10" i="2"/>
  <c r="D10" i="2"/>
  <c r="L17" i="2"/>
  <c r="J17" i="2"/>
  <c r="D17" i="2"/>
  <c r="L20" i="2"/>
  <c r="D20" i="2"/>
  <c r="J20" i="2"/>
  <c r="L21" i="2"/>
  <c r="J21" i="2"/>
  <c r="D21" i="2"/>
  <c r="L16" i="2"/>
  <c r="D16" i="2"/>
  <c r="J16" i="2"/>
  <c r="N23" i="1"/>
  <c r="J6" i="2"/>
  <c r="D6" i="2"/>
  <c r="L6" i="2"/>
  <c r="J22" i="2"/>
  <c r="D22" i="2"/>
  <c r="L22" i="2"/>
  <c r="J7" i="2"/>
  <c r="L7" i="2"/>
  <c r="D7" i="2"/>
  <c r="J19" i="2"/>
  <c r="L19" i="2"/>
  <c r="D19" i="2"/>
  <c r="J18" i="2"/>
  <c r="D18" i="2"/>
  <c r="L18" i="2"/>
  <c r="L9" i="2"/>
  <c r="J9" i="2"/>
  <c r="D9" i="2"/>
  <c r="L12" i="2"/>
  <c r="D12" i="2"/>
  <c r="J12" i="2"/>
  <c r="J11" i="2"/>
  <c r="L11" i="2"/>
  <c r="D11" i="2"/>
  <c r="M23" i="1"/>
</calcChain>
</file>

<file path=xl/sharedStrings.xml><?xml version="1.0" encoding="utf-8"?>
<sst xmlns="http://schemas.openxmlformats.org/spreadsheetml/2006/main" count="54" uniqueCount="41">
  <si>
    <t>Age</t>
  </si>
  <si>
    <t>Male</t>
  </si>
  <si>
    <t>Female</t>
  </si>
  <si>
    <t>Total</t>
  </si>
  <si>
    <t>Sex ratio</t>
  </si>
  <si>
    <t>Age group</t>
  </si>
  <si>
    <t>Nepal 2001</t>
  </si>
  <si>
    <t>Numerical age group</t>
  </si>
  <si>
    <t>TOTAL</t>
  </si>
  <si>
    <t>Males</t>
  </si>
  <si>
    <t>Females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</si>
  <si>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</si>
  <si>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</si>
  <si>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</si>
  <si>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</si>
  <si>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</si>
  <si>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</si>
  <si>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</si>
  <si>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</si>
  <si>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</si>
  <si>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</si>
  <si>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</si>
  <si>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</si>
  <si>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</si>
  <si>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</si>
  <si>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</si>
  <si>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</si>
  <si>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</si>
  <si>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</si>
  <si>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</si>
  <si>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95+</t>
  </si>
  <si>
    <t>Ratios</t>
  </si>
  <si>
    <t>Sex ratios</t>
  </si>
  <si>
    <t>WPP2010 (2001)</t>
  </si>
  <si>
    <t>2001 census</t>
  </si>
  <si>
    <t>Age ratio</t>
  </si>
  <si>
    <t>Sex ratios by single and grouped ages, Nepal 2001 census</t>
  </si>
  <si>
    <t>Age ratios by grouped ages, Nepal 2001 census</t>
  </si>
  <si>
    <t>2001 Census</t>
  </si>
  <si>
    <t>UNPopWPP2010</t>
  </si>
  <si>
    <t>Age-sex distribution of the population of Nepal, 2001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</si>
</sst>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5" formatCode="0.0000"/>
    <numFmt numFmtId="166" formatCode="0.000"/>
    <numFmt numFmtId="167" formatCode="_ * #,##0.0_ ;_ * \-#,##0.0_ ;_ * &quot;-&quot;??_ ;_ @_ "/>
    <numFmt numFmtId="168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6"/>
      <color theme="1"/>
      <name val="Verdana"/>
      <family val="2"/>
    </font>
    <font>
      <sz val="11"/>
      <color theme="1"/>
      <name val="Arial Narrow"/>
      <family val="2"/>
    </font>
    <font>
      <sz val="11"/>
      <color rgb="FF006100"/>
      <name val="Arial Narrow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7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0" xfId="1" applyFont="1"/>
    <xf numFmtId="165" fontId="5" fillId="0" borderId="0" xfId="0" applyNumberFormat="1" applyFont="1"/>
    <xf numFmtId="0" fontId="3" fillId="0" borderId="1" xfId="0" applyFont="1" applyBorder="1"/>
    <xf numFmtId="0" fontId="4" fillId="2" borderId="1" xfId="1" applyFont="1" applyBorder="1"/>
    <xf numFmtId="166" fontId="5" fillId="0" borderId="0" xfId="0" applyNumberFormat="1" applyFont="1"/>
    <xf numFmtId="0" fontId="4" fillId="2" borderId="0" xfId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7" fontId="6" fillId="2" borderId="0" xfId="2" applyNumberFormat="1" applyFont="1" applyFill="1"/>
    <xf numFmtId="168" fontId="5" fillId="0" borderId="0" xfId="2" applyNumberFormat="1" applyFont="1"/>
    <xf numFmtId="168" fontId="6" fillId="2" borderId="0" xfId="2" applyNumberFormat="1" applyFont="1" applyFill="1"/>
  </cellXfs>
  <cellStyles count="3">
    <cellStyle name="Comma" xfId="2" builtinId="3"/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42229605020303"/>
          <c:y val="2.6672291057798992E-2"/>
          <c:w val="0.7521200935154424"/>
          <c:h val="0.76469611373707991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Data!$D$2</c:f>
              <c:strCache>
                <c:ptCount val="1"/>
                <c:pt idx="0">
                  <c:v>Male</c:v>
                </c:pt>
              </c:strCache>
            </c:strRef>
          </c:tx>
          <c:marker>
            <c:symbol val="none"/>
          </c:marker>
          <c:xVal>
            <c:numRef>
              <c:f>Data!$B$3:$B$101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Data!$D$3:$D$101</c:f>
              <c:numCache>
                <c:formatCode>_ * #,##0.0_ ;_ * \-#,##0.0_ ;_ * "-"??_ ;_ @_ </c:formatCode>
                <c:ptCount val="99"/>
                <c:pt idx="0">
                  <c:v>238301.7</c:v>
                </c:pt>
                <c:pt idx="1">
                  <c:v>222073.7</c:v>
                </c:pt>
                <c:pt idx="2">
                  <c:v>273021.90000000002</c:v>
                </c:pt>
                <c:pt idx="3">
                  <c:v>287655.3</c:v>
                </c:pt>
                <c:pt idx="4">
                  <c:v>307812.59999999998</c:v>
                </c:pt>
                <c:pt idx="5">
                  <c:v>356761</c:v>
                </c:pt>
                <c:pt idx="6">
                  <c:v>321952.7</c:v>
                </c:pt>
                <c:pt idx="7">
                  <c:v>306077</c:v>
                </c:pt>
                <c:pt idx="8">
                  <c:v>355994.5</c:v>
                </c:pt>
                <c:pt idx="9">
                  <c:v>256168.4</c:v>
                </c:pt>
                <c:pt idx="10">
                  <c:v>374248.8</c:v>
                </c:pt>
                <c:pt idx="11">
                  <c:v>242927</c:v>
                </c:pt>
                <c:pt idx="12">
                  <c:v>370081.7</c:v>
                </c:pt>
                <c:pt idx="13">
                  <c:v>263278.09999999998</c:v>
                </c:pt>
                <c:pt idx="14">
                  <c:v>282140.3</c:v>
                </c:pt>
                <c:pt idx="15">
                  <c:v>270132.2</c:v>
                </c:pt>
                <c:pt idx="16">
                  <c:v>260520.5</c:v>
                </c:pt>
                <c:pt idx="17">
                  <c:v>214972.82</c:v>
                </c:pt>
                <c:pt idx="18">
                  <c:v>300764.59999999998</c:v>
                </c:pt>
                <c:pt idx="19">
                  <c:v>176376.2</c:v>
                </c:pt>
                <c:pt idx="20">
                  <c:v>257163.9</c:v>
                </c:pt>
                <c:pt idx="21">
                  <c:v>166200.70000000001</c:v>
                </c:pt>
                <c:pt idx="22">
                  <c:v>239262</c:v>
                </c:pt>
                <c:pt idx="23">
                  <c:v>148739.20000000001</c:v>
                </c:pt>
                <c:pt idx="24">
                  <c:v>163337.4</c:v>
                </c:pt>
                <c:pt idx="25">
                  <c:v>261322.2</c:v>
                </c:pt>
                <c:pt idx="26">
                  <c:v>147699.70000000001</c:v>
                </c:pt>
                <c:pt idx="27">
                  <c:v>129621.5</c:v>
                </c:pt>
                <c:pt idx="28">
                  <c:v>196093</c:v>
                </c:pt>
                <c:pt idx="29">
                  <c:v>95782.32</c:v>
                </c:pt>
                <c:pt idx="30">
                  <c:v>302174.2</c:v>
                </c:pt>
                <c:pt idx="31">
                  <c:v>88690.27</c:v>
                </c:pt>
                <c:pt idx="32">
                  <c:v>174949</c:v>
                </c:pt>
                <c:pt idx="33">
                  <c:v>91905.919999999998</c:v>
                </c:pt>
                <c:pt idx="34">
                  <c:v>86382.05</c:v>
                </c:pt>
                <c:pt idx="35">
                  <c:v>290148.59999999998</c:v>
                </c:pt>
                <c:pt idx="36">
                  <c:v>111120.5</c:v>
                </c:pt>
                <c:pt idx="37">
                  <c:v>73766.13</c:v>
                </c:pt>
                <c:pt idx="38">
                  <c:v>131885.70000000001</c:v>
                </c:pt>
                <c:pt idx="39">
                  <c:v>66022.14</c:v>
                </c:pt>
                <c:pt idx="40">
                  <c:v>275973.3</c:v>
                </c:pt>
                <c:pt idx="41">
                  <c:v>64330.62</c:v>
                </c:pt>
                <c:pt idx="42">
                  <c:v>111006</c:v>
                </c:pt>
                <c:pt idx="43">
                  <c:v>61062.11</c:v>
                </c:pt>
                <c:pt idx="44">
                  <c:v>57784.79</c:v>
                </c:pt>
                <c:pt idx="45">
                  <c:v>225447.9</c:v>
                </c:pt>
                <c:pt idx="46">
                  <c:v>68559.42</c:v>
                </c:pt>
                <c:pt idx="47">
                  <c:v>55229.89</c:v>
                </c:pt>
                <c:pt idx="48">
                  <c:v>92478.57</c:v>
                </c:pt>
                <c:pt idx="49">
                  <c:v>45662.23</c:v>
                </c:pt>
                <c:pt idx="50">
                  <c:v>190886.3</c:v>
                </c:pt>
                <c:pt idx="51">
                  <c:v>54375.32</c:v>
                </c:pt>
                <c:pt idx="52">
                  <c:v>75140.490000000005</c:v>
                </c:pt>
                <c:pt idx="53">
                  <c:v>40235.269999999997</c:v>
                </c:pt>
                <c:pt idx="54">
                  <c:v>42182.281999999999</c:v>
                </c:pt>
                <c:pt idx="55">
                  <c:v>132502.39999999999</c:v>
                </c:pt>
                <c:pt idx="56">
                  <c:v>56542.58</c:v>
                </c:pt>
                <c:pt idx="57">
                  <c:v>43750.46</c:v>
                </c:pt>
                <c:pt idx="58">
                  <c:v>61740.480000000003</c:v>
                </c:pt>
                <c:pt idx="59">
                  <c:v>25822.11</c:v>
                </c:pt>
                <c:pt idx="60">
                  <c:v>143109.6</c:v>
                </c:pt>
                <c:pt idx="61">
                  <c:v>27460.77</c:v>
                </c:pt>
                <c:pt idx="62">
                  <c:v>39169.26</c:v>
                </c:pt>
                <c:pt idx="63">
                  <c:v>26412.38</c:v>
                </c:pt>
                <c:pt idx="64">
                  <c:v>22773.85</c:v>
                </c:pt>
                <c:pt idx="65">
                  <c:v>94716.31</c:v>
                </c:pt>
                <c:pt idx="66">
                  <c:v>23883.91</c:v>
                </c:pt>
                <c:pt idx="67">
                  <c:v>21954.521000000001</c:v>
                </c:pt>
                <c:pt idx="68">
                  <c:v>35521.919999999998</c:v>
                </c:pt>
                <c:pt idx="69">
                  <c:v>13725.98</c:v>
                </c:pt>
                <c:pt idx="70">
                  <c:v>71889.600000000006</c:v>
                </c:pt>
                <c:pt idx="71">
                  <c:v>12994.75</c:v>
                </c:pt>
                <c:pt idx="72">
                  <c:v>22844.33</c:v>
                </c:pt>
                <c:pt idx="73">
                  <c:v>14941.76</c:v>
                </c:pt>
                <c:pt idx="74">
                  <c:v>14536.5</c:v>
                </c:pt>
                <c:pt idx="75">
                  <c:v>39319.03</c:v>
                </c:pt>
                <c:pt idx="76">
                  <c:v>12756.88</c:v>
                </c:pt>
                <c:pt idx="77">
                  <c:v>9382.65</c:v>
                </c:pt>
                <c:pt idx="78">
                  <c:v>14007.9</c:v>
                </c:pt>
                <c:pt idx="79">
                  <c:v>5849.84</c:v>
                </c:pt>
                <c:pt idx="80">
                  <c:v>20210.141</c:v>
                </c:pt>
                <c:pt idx="81">
                  <c:v>4405</c:v>
                </c:pt>
                <c:pt idx="82">
                  <c:v>5145.04</c:v>
                </c:pt>
                <c:pt idx="83">
                  <c:v>3805.92</c:v>
                </c:pt>
                <c:pt idx="84">
                  <c:v>4061.41</c:v>
                </c:pt>
                <c:pt idx="85">
                  <c:v>5770.55</c:v>
                </c:pt>
                <c:pt idx="86">
                  <c:v>2387.5100000000002</c:v>
                </c:pt>
                <c:pt idx="87">
                  <c:v>1568.18</c:v>
                </c:pt>
                <c:pt idx="88">
                  <c:v>2211.31</c:v>
                </c:pt>
                <c:pt idx="89">
                  <c:v>977.91004999999996</c:v>
                </c:pt>
                <c:pt idx="90">
                  <c:v>3127.55</c:v>
                </c:pt>
                <c:pt idx="91">
                  <c:v>510.98002000000002</c:v>
                </c:pt>
                <c:pt idx="92">
                  <c:v>572.65003000000002</c:v>
                </c:pt>
                <c:pt idx="93">
                  <c:v>440.500021</c:v>
                </c:pt>
                <c:pt idx="94">
                  <c:v>290.73000999999999</c:v>
                </c:pt>
                <c:pt idx="95">
                  <c:v>810.52003999999999</c:v>
                </c:pt>
                <c:pt idx="96">
                  <c:v>264.30000999999999</c:v>
                </c:pt>
                <c:pt idx="97">
                  <c:v>176.20000999999999</c:v>
                </c:pt>
                <c:pt idx="98">
                  <c:v>713.61003400000004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Data!$E$2</c:f>
              <c:strCache>
                <c:ptCount val="1"/>
                <c:pt idx="0">
                  <c:v>Female</c:v>
                </c:pt>
              </c:strCache>
            </c:strRef>
          </c:tx>
          <c:spPr>
            <a:ln>
              <a:solidFill>
                <a:srgbClr val="FF66FF"/>
              </a:solidFill>
              <a:prstDash val="sysDash"/>
            </a:ln>
          </c:spPr>
          <c:marker>
            <c:symbol val="none"/>
          </c:marker>
          <c:xVal>
            <c:numRef>
              <c:f>Data!$B$3:$B$101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Data!$E$3:$E$101</c:f>
              <c:numCache>
                <c:formatCode>_ * #,##0.0_ ;_ * \-#,##0.0_ ;_ * "-"??_ ;_ @_ </c:formatCode>
                <c:ptCount val="99"/>
                <c:pt idx="0">
                  <c:v>232002.6</c:v>
                </c:pt>
                <c:pt idx="1">
                  <c:v>214726.14</c:v>
                </c:pt>
                <c:pt idx="2">
                  <c:v>267700.7</c:v>
                </c:pt>
                <c:pt idx="3">
                  <c:v>286686.2</c:v>
                </c:pt>
                <c:pt idx="4">
                  <c:v>292791.59999999998</c:v>
                </c:pt>
                <c:pt idx="5">
                  <c:v>334806.40000000002</c:v>
                </c:pt>
                <c:pt idx="6">
                  <c:v>308966.7</c:v>
                </c:pt>
                <c:pt idx="7">
                  <c:v>297408</c:v>
                </c:pt>
                <c:pt idx="8">
                  <c:v>326745.3</c:v>
                </c:pt>
                <c:pt idx="9">
                  <c:v>245411.4</c:v>
                </c:pt>
                <c:pt idx="10">
                  <c:v>342233.3</c:v>
                </c:pt>
                <c:pt idx="11">
                  <c:v>229861.7</c:v>
                </c:pt>
                <c:pt idx="12">
                  <c:v>328912.59999999998</c:v>
                </c:pt>
                <c:pt idx="13">
                  <c:v>252089.4</c:v>
                </c:pt>
                <c:pt idx="14">
                  <c:v>267233.7</c:v>
                </c:pt>
                <c:pt idx="15">
                  <c:v>251966</c:v>
                </c:pt>
                <c:pt idx="16">
                  <c:v>254670.7</c:v>
                </c:pt>
                <c:pt idx="17">
                  <c:v>213087.48</c:v>
                </c:pt>
                <c:pt idx="18">
                  <c:v>299125.90000000002</c:v>
                </c:pt>
                <c:pt idx="19">
                  <c:v>182481.5</c:v>
                </c:pt>
                <c:pt idx="20">
                  <c:v>297910.2</c:v>
                </c:pt>
                <c:pt idx="21">
                  <c:v>174552.5</c:v>
                </c:pt>
                <c:pt idx="22">
                  <c:v>262115.1</c:v>
                </c:pt>
                <c:pt idx="23">
                  <c:v>162932.1</c:v>
                </c:pt>
                <c:pt idx="24">
                  <c:v>179776.9</c:v>
                </c:pt>
                <c:pt idx="25">
                  <c:v>295778.09999999998</c:v>
                </c:pt>
                <c:pt idx="26">
                  <c:v>164412.20000000001</c:v>
                </c:pt>
                <c:pt idx="27">
                  <c:v>143893.70000000001</c:v>
                </c:pt>
                <c:pt idx="28">
                  <c:v>223377.6</c:v>
                </c:pt>
                <c:pt idx="29">
                  <c:v>96020.19</c:v>
                </c:pt>
                <c:pt idx="30">
                  <c:v>335150</c:v>
                </c:pt>
                <c:pt idx="31">
                  <c:v>82347.070000000007</c:v>
                </c:pt>
                <c:pt idx="32">
                  <c:v>186631</c:v>
                </c:pt>
                <c:pt idx="33">
                  <c:v>94064.37</c:v>
                </c:pt>
                <c:pt idx="34">
                  <c:v>92531.43</c:v>
                </c:pt>
                <c:pt idx="35">
                  <c:v>296377.2</c:v>
                </c:pt>
                <c:pt idx="36">
                  <c:v>111887</c:v>
                </c:pt>
                <c:pt idx="37">
                  <c:v>74876.19</c:v>
                </c:pt>
                <c:pt idx="38">
                  <c:v>142995.1</c:v>
                </c:pt>
                <c:pt idx="39">
                  <c:v>66083.81</c:v>
                </c:pt>
                <c:pt idx="40">
                  <c:v>287822.7</c:v>
                </c:pt>
                <c:pt idx="41">
                  <c:v>58850.8</c:v>
                </c:pt>
                <c:pt idx="42">
                  <c:v>106345.5</c:v>
                </c:pt>
                <c:pt idx="43">
                  <c:v>60630.42</c:v>
                </c:pt>
                <c:pt idx="44">
                  <c:v>57731.93</c:v>
                </c:pt>
                <c:pt idx="45">
                  <c:v>219527.59</c:v>
                </c:pt>
                <c:pt idx="46">
                  <c:v>63987.033000000003</c:v>
                </c:pt>
                <c:pt idx="47">
                  <c:v>50727.98</c:v>
                </c:pt>
                <c:pt idx="48">
                  <c:v>88117.62</c:v>
                </c:pt>
                <c:pt idx="49">
                  <c:v>43574.26</c:v>
                </c:pt>
                <c:pt idx="50">
                  <c:v>191890.6</c:v>
                </c:pt>
                <c:pt idx="51">
                  <c:v>44323.11</c:v>
                </c:pt>
                <c:pt idx="52">
                  <c:v>67977.960000000006</c:v>
                </c:pt>
                <c:pt idx="53">
                  <c:v>36913.9</c:v>
                </c:pt>
                <c:pt idx="54">
                  <c:v>38191.35</c:v>
                </c:pt>
                <c:pt idx="55">
                  <c:v>129313.2</c:v>
                </c:pt>
                <c:pt idx="56">
                  <c:v>45089.58</c:v>
                </c:pt>
                <c:pt idx="57">
                  <c:v>36808.18</c:v>
                </c:pt>
                <c:pt idx="58">
                  <c:v>52296.160000000003</c:v>
                </c:pt>
                <c:pt idx="59">
                  <c:v>22712.18</c:v>
                </c:pt>
                <c:pt idx="60">
                  <c:v>153435</c:v>
                </c:pt>
                <c:pt idx="61">
                  <c:v>25214.22</c:v>
                </c:pt>
                <c:pt idx="62">
                  <c:v>37671.56</c:v>
                </c:pt>
                <c:pt idx="63">
                  <c:v>24112.97</c:v>
                </c:pt>
                <c:pt idx="64">
                  <c:v>21152.811000000002</c:v>
                </c:pt>
                <c:pt idx="65">
                  <c:v>105217.8</c:v>
                </c:pt>
                <c:pt idx="66">
                  <c:v>21240.911</c:v>
                </c:pt>
                <c:pt idx="67">
                  <c:v>20685.881000000001</c:v>
                </c:pt>
                <c:pt idx="68">
                  <c:v>33222.51</c:v>
                </c:pt>
                <c:pt idx="69">
                  <c:v>12104.94</c:v>
                </c:pt>
                <c:pt idx="70">
                  <c:v>78638.06</c:v>
                </c:pt>
                <c:pt idx="71">
                  <c:v>10950.83</c:v>
                </c:pt>
                <c:pt idx="72">
                  <c:v>20685.881000000001</c:v>
                </c:pt>
                <c:pt idx="73">
                  <c:v>12334</c:v>
                </c:pt>
                <c:pt idx="74">
                  <c:v>10977.26</c:v>
                </c:pt>
                <c:pt idx="75">
                  <c:v>42975.182000000001</c:v>
                </c:pt>
                <c:pt idx="76">
                  <c:v>11206.32</c:v>
                </c:pt>
                <c:pt idx="77">
                  <c:v>9232.8799999999992</c:v>
                </c:pt>
                <c:pt idx="78">
                  <c:v>12712.83</c:v>
                </c:pt>
                <c:pt idx="79">
                  <c:v>5347.67</c:v>
                </c:pt>
                <c:pt idx="80">
                  <c:v>24641.57</c:v>
                </c:pt>
                <c:pt idx="81">
                  <c:v>4008.55</c:v>
                </c:pt>
                <c:pt idx="82">
                  <c:v>5444.58</c:v>
                </c:pt>
                <c:pt idx="83">
                  <c:v>3691.39</c:v>
                </c:pt>
                <c:pt idx="84">
                  <c:v>4457.8599999999997</c:v>
                </c:pt>
                <c:pt idx="85">
                  <c:v>6757.27</c:v>
                </c:pt>
                <c:pt idx="86">
                  <c:v>2096.7800999999999</c:v>
                </c:pt>
                <c:pt idx="87">
                  <c:v>1717.95</c:v>
                </c:pt>
                <c:pt idx="88">
                  <c:v>1973.44</c:v>
                </c:pt>
                <c:pt idx="89">
                  <c:v>933.86004000000003</c:v>
                </c:pt>
                <c:pt idx="90">
                  <c:v>3841.16</c:v>
                </c:pt>
                <c:pt idx="91">
                  <c:v>546.22002599999996</c:v>
                </c:pt>
                <c:pt idx="92">
                  <c:v>660.75003000000004</c:v>
                </c:pt>
                <c:pt idx="93">
                  <c:v>510.98002000000002</c:v>
                </c:pt>
                <c:pt idx="94">
                  <c:v>352.40001999999998</c:v>
                </c:pt>
                <c:pt idx="95">
                  <c:v>1180.54</c:v>
                </c:pt>
                <c:pt idx="96">
                  <c:v>449.31002000000001</c:v>
                </c:pt>
                <c:pt idx="97">
                  <c:v>334.78001999999998</c:v>
                </c:pt>
                <c:pt idx="98">
                  <c:v>1277.45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435776"/>
        <c:axId val="223442048"/>
      </c:scatterChart>
      <c:valAx>
        <c:axId val="22343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3442048"/>
        <c:crosses val="autoZero"/>
        <c:crossBetween val="midCat"/>
        <c:majorUnit val="10"/>
      </c:valAx>
      <c:valAx>
        <c:axId val="2234420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Population ('000)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223435776"/>
        <c:crosses val="autoZero"/>
        <c:crossBetween val="midCat"/>
        <c:dispUnits>
          <c:builtInUnit val="thousands"/>
        </c:dispUnits>
      </c:valAx>
      <c:spPr>
        <a:solidFill>
          <a:schemeClr val="bg1"/>
        </a:solidFill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rgbClr val="D7E6E6"/>
    </a:solidFill>
    <a:ln>
      <a:noFill/>
    </a:ln>
  </c:spPr>
  <c:txPr>
    <a:bodyPr/>
    <a:lstStyle/>
    <a:p>
      <a:pPr>
        <a:defRPr sz="1200">
          <a:latin typeface="Verdana" pitchFamily="34" charset="0"/>
          <a:ea typeface="Verdana" pitchFamily="34" charset="0"/>
          <a:cs typeface="Verdan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Data!$K$2</c:f>
              <c:strCache>
                <c:ptCount val="1"/>
                <c:pt idx="0">
                  <c:v>Male</c:v>
                </c:pt>
              </c:strCache>
            </c:strRef>
          </c:tx>
          <c:marker>
            <c:symbol val="none"/>
          </c:marker>
          <c:cat>
            <c:strRef>
              <c:f>Data!$J$3:$J$22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Data!$K$3:$K$22</c:f>
              <c:numCache>
                <c:formatCode>_ * #,##0_ ;_ * \-#,##0_ ;_ * "-"??_ ;_ @_ </c:formatCode>
                <c:ptCount val="20"/>
                <c:pt idx="0">
                  <c:v>1328865.2000000002</c:v>
                </c:pt>
                <c:pt idx="1">
                  <c:v>1596953.5999999999</c:v>
                </c:pt>
                <c:pt idx="2">
                  <c:v>1532675.9000000001</c:v>
                </c:pt>
                <c:pt idx="3">
                  <c:v>1222766.32</c:v>
                </c:pt>
                <c:pt idx="4">
                  <c:v>974703.20000000007</c:v>
                </c:pt>
                <c:pt idx="5">
                  <c:v>830518.72</c:v>
                </c:pt>
                <c:pt idx="6">
                  <c:v>744101.44000000006</c:v>
                </c:pt>
                <c:pt idx="7">
                  <c:v>672943.07</c:v>
                </c:pt>
                <c:pt idx="8">
                  <c:v>570156.81999999995</c:v>
                </c:pt>
                <c:pt idx="9">
                  <c:v>487378.01</c:v>
                </c:pt>
                <c:pt idx="10">
                  <c:v>402819.66200000001</c:v>
                </c:pt>
                <c:pt idx="11">
                  <c:v>320358.02999999997</c:v>
                </c:pt>
                <c:pt idx="12">
                  <c:v>258925.86000000002</c:v>
                </c:pt>
                <c:pt idx="13">
                  <c:v>189802.64100000003</c:v>
                </c:pt>
                <c:pt idx="14">
                  <c:v>137206.94</c:v>
                </c:pt>
                <c:pt idx="15">
                  <c:v>81316.299999999988</c:v>
                </c:pt>
                <c:pt idx="16">
                  <c:v>37627.510999999999</c:v>
                </c:pt>
                <c:pt idx="17">
                  <c:v>12915.46005</c:v>
                </c:pt>
                <c:pt idx="18">
                  <c:v>4942.410081</c:v>
                </c:pt>
                <c:pt idx="19">
                  <c:v>1964.6300940000001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Data!$L$2</c:f>
              <c:strCache>
                <c:ptCount val="1"/>
                <c:pt idx="0">
                  <c:v>Female</c:v>
                </c:pt>
              </c:strCache>
            </c:strRef>
          </c:tx>
          <c:spPr>
            <a:ln>
              <a:solidFill>
                <a:srgbClr val="FF66FF"/>
              </a:solidFill>
              <a:prstDash val="sysDash"/>
            </a:ln>
          </c:spPr>
          <c:marker>
            <c:symbol val="none"/>
          </c:marker>
          <c:cat>
            <c:strRef>
              <c:f>Data!$J$3:$J$22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Data!$L$3:$L$22</c:f>
              <c:numCache>
                <c:formatCode>_ * #,##0_ ;_ * \-#,##0_ ;_ * "-"??_ ;_ @_ </c:formatCode>
                <c:ptCount val="20"/>
                <c:pt idx="0">
                  <c:v>1293907.2399999998</c:v>
                </c:pt>
                <c:pt idx="1">
                  <c:v>1513337.8</c:v>
                </c:pt>
                <c:pt idx="2">
                  <c:v>1420330.7</c:v>
                </c:pt>
                <c:pt idx="3">
                  <c:v>1201331.58</c:v>
                </c:pt>
                <c:pt idx="4">
                  <c:v>1077286.8</c:v>
                </c:pt>
                <c:pt idx="5">
                  <c:v>923481.79</c:v>
                </c:pt>
                <c:pt idx="6">
                  <c:v>790723.87000000011</c:v>
                </c:pt>
                <c:pt idx="7">
                  <c:v>692219.3</c:v>
                </c:pt>
                <c:pt idx="8">
                  <c:v>571381.35</c:v>
                </c:pt>
                <c:pt idx="9">
                  <c:v>465934.48300000001</c:v>
                </c:pt>
                <c:pt idx="10">
                  <c:v>379296.92000000004</c:v>
                </c:pt>
                <c:pt idx="11">
                  <c:v>286219.3</c:v>
                </c:pt>
                <c:pt idx="12">
                  <c:v>261586.56099999999</c:v>
                </c:pt>
                <c:pt idx="13">
                  <c:v>192472.04200000002</c:v>
                </c:pt>
                <c:pt idx="14">
                  <c:v>133586.03100000002</c:v>
                </c:pt>
                <c:pt idx="15">
                  <c:v>81474.881999999998</c:v>
                </c:pt>
                <c:pt idx="16">
                  <c:v>42243.95</c:v>
                </c:pt>
                <c:pt idx="17">
                  <c:v>13479.300140000001</c:v>
                </c:pt>
                <c:pt idx="18">
                  <c:v>5911.510096</c:v>
                </c:pt>
                <c:pt idx="19">
                  <c:v>3242.0800399999998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467776"/>
        <c:axId val="223469952"/>
      </c:lineChart>
      <c:catAx>
        <c:axId val="22346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group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3469952"/>
        <c:crosses val="autoZero"/>
        <c:auto val="1"/>
        <c:lblAlgn val="ctr"/>
        <c:lblOffset val="100"/>
        <c:tickLblSkip val="1"/>
        <c:noMultiLvlLbl val="0"/>
      </c:catAx>
      <c:valAx>
        <c:axId val="223469952"/>
        <c:scaling>
          <c:orientation val="minMax"/>
        </c:scaling>
        <c:delete val="0"/>
        <c:axPos val="l"/>
        <c:majorGridlines/>
        <c:numFmt formatCode="_ * #,##0_ ;_ * \-#,##0_ ;_ * &quot;0&quot;_ ;_ @_ " sourceLinked="0"/>
        <c:majorTickMark val="out"/>
        <c:minorTickMark val="none"/>
        <c:tickLblPos val="nextTo"/>
        <c:crossAx val="223467776"/>
        <c:crosses val="autoZero"/>
        <c:crossBetween val="midCat"/>
        <c:dispUnits>
          <c:builtInUnit val="thousands"/>
        </c:dispUnits>
      </c:valAx>
      <c:spPr>
        <a:solidFill>
          <a:schemeClr val="bg1"/>
        </a:solidFill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rgbClr val="D7E6E6"/>
    </a:solidFill>
    <a:ln>
      <a:noFill/>
    </a:ln>
  </c:spPr>
  <c:txPr>
    <a:bodyPr/>
    <a:lstStyle/>
    <a:p>
      <a:pPr>
        <a:defRPr sz="1200">
          <a:latin typeface="Verdana" pitchFamily="34" charset="0"/>
          <a:ea typeface="Verdana" pitchFamily="34" charset="0"/>
          <a:cs typeface="Verdan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42229605020303"/>
          <c:y val="2.6672291057798992E-2"/>
          <c:w val="0.7521200935154424"/>
          <c:h val="0.80591858001913352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Data!$G$2</c:f>
              <c:strCache>
                <c:ptCount val="1"/>
                <c:pt idx="0">
                  <c:v>Sex ratio</c:v>
                </c:pt>
              </c:strCache>
            </c:strRef>
          </c:tx>
          <c:marker>
            <c:symbol val="none"/>
          </c:marker>
          <c:xVal>
            <c:numRef>
              <c:f>Data!$B$3:$B$101</c:f>
              <c:numCache>
                <c:formatCode>General</c:formatCode>
                <c:ptCount val="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</c:numCache>
            </c:numRef>
          </c:xVal>
          <c:yVal>
            <c:numRef>
              <c:f>Data!$G$3:$G$101</c:f>
              <c:numCache>
                <c:formatCode>General</c:formatCode>
                <c:ptCount val="99"/>
                <c:pt idx="0">
                  <c:v>102.71509888251254</c:v>
                </c:pt>
                <c:pt idx="1">
                  <c:v>103.42182838102525</c:v>
                </c:pt>
                <c:pt idx="2">
                  <c:v>101.98774228083826</c:v>
                </c:pt>
                <c:pt idx="3">
                  <c:v>100.33803510597998</c:v>
                </c:pt>
                <c:pt idx="4">
                  <c:v>105.13027013070047</c:v>
                </c:pt>
                <c:pt idx="5">
                  <c:v>106.55740153115352</c:v>
                </c:pt>
                <c:pt idx="6">
                  <c:v>104.20304194594434</c:v>
                </c:pt>
                <c:pt idx="7">
                  <c:v>102.91485097912631</c:v>
                </c:pt>
                <c:pt idx="8">
                  <c:v>108.95168193697049</c:v>
                </c:pt>
                <c:pt idx="9">
                  <c:v>104.3832519597704</c:v>
                </c:pt>
                <c:pt idx="10">
                  <c:v>109.35487575288553</c:v>
                </c:pt>
                <c:pt idx="11">
                  <c:v>105.68398302109485</c:v>
                </c:pt>
                <c:pt idx="12">
                  <c:v>112.51672936822732</c:v>
                </c:pt>
                <c:pt idx="13">
                  <c:v>104.43838574727853</c:v>
                </c:pt>
                <c:pt idx="14">
                  <c:v>105.57811383818732</c:v>
                </c:pt>
                <c:pt idx="15">
                  <c:v>107.20978227221134</c:v>
                </c:pt>
                <c:pt idx="16">
                  <c:v>102.29700550554108</c:v>
                </c:pt>
                <c:pt idx="17">
                  <c:v>100.88477277031949</c:v>
                </c:pt>
                <c:pt idx="18">
                  <c:v>100.54782952596213</c:v>
                </c:pt>
                <c:pt idx="19">
                  <c:v>96.654290982921566</c:v>
                </c:pt>
                <c:pt idx="20">
                  <c:v>86.322623394566548</c:v>
                </c:pt>
                <c:pt idx="21">
                  <c:v>95.215307715443785</c:v>
                </c:pt>
                <c:pt idx="22">
                  <c:v>91.281272998007353</c:v>
                </c:pt>
                <c:pt idx="23">
                  <c:v>91.289070723325864</c:v>
                </c:pt>
                <c:pt idx="24">
                  <c:v>90.855610481658104</c:v>
                </c:pt>
                <c:pt idx="25">
                  <c:v>88.35076024898396</c:v>
                </c:pt>
                <c:pt idx="26">
                  <c:v>89.835000079069559</c:v>
                </c:pt>
                <c:pt idx="27">
                  <c:v>90.081428165374845</c:v>
                </c:pt>
                <c:pt idx="28">
                  <c:v>87.785435961349748</c:v>
                </c:pt>
                <c:pt idx="29">
                  <c:v>99.752270850536746</c:v>
                </c:pt>
                <c:pt idx="30">
                  <c:v>90.160883186632859</c:v>
                </c:pt>
                <c:pt idx="31">
                  <c:v>107.70300631218572</c:v>
                </c:pt>
                <c:pt idx="32">
                  <c:v>93.740589719821472</c:v>
                </c:pt>
                <c:pt idx="33">
                  <c:v>97.705347944179081</c:v>
                </c:pt>
                <c:pt idx="34">
                  <c:v>93.354279729601075</c:v>
                </c:pt>
                <c:pt idx="35">
                  <c:v>97.89842133605417</c:v>
                </c:pt>
                <c:pt idx="36">
                  <c:v>99.31493381715481</c:v>
                </c:pt>
                <c:pt idx="37">
                  <c:v>98.517472643840449</c:v>
                </c:pt>
                <c:pt idx="38">
                  <c:v>92.230922598047073</c:v>
                </c:pt>
                <c:pt idx="39">
                  <c:v>99.906679109452085</c:v>
                </c:pt>
                <c:pt idx="40">
                  <c:v>95.883090527606058</c:v>
                </c:pt>
                <c:pt idx="41">
                  <c:v>109.31137724550899</c:v>
                </c:pt>
                <c:pt idx="42">
                  <c:v>104.38241392442558</c:v>
                </c:pt>
                <c:pt idx="43">
                  <c:v>100.71200232490555</c:v>
                </c:pt>
                <c:pt idx="44">
                  <c:v>100.09156111704563</c:v>
                </c:pt>
                <c:pt idx="45">
                  <c:v>102.69684097566049</c:v>
                </c:pt>
                <c:pt idx="46">
                  <c:v>107.14580249407719</c:v>
                </c:pt>
                <c:pt idx="47">
                  <c:v>108.8746092393192</c:v>
                </c:pt>
                <c:pt idx="48">
                  <c:v>104.94901019796042</c:v>
                </c:pt>
                <c:pt idx="49">
                  <c:v>104.79175090982613</c:v>
                </c:pt>
                <c:pt idx="50">
                  <c:v>99.476628870825351</c:v>
                </c:pt>
                <c:pt idx="51">
                  <c:v>122.67938779566687</c:v>
                </c:pt>
                <c:pt idx="52">
                  <c:v>110.53654743390358</c:v>
                </c:pt>
                <c:pt idx="53">
                  <c:v>108.99761336515512</c:v>
                </c:pt>
                <c:pt idx="54">
                  <c:v>110.4498322264073</c:v>
                </c:pt>
                <c:pt idx="55">
                  <c:v>102.4662602116412</c:v>
                </c:pt>
                <c:pt idx="56">
                  <c:v>125.40054708870652</c:v>
                </c:pt>
                <c:pt idx="57">
                  <c:v>118.86069889899473</c:v>
                </c:pt>
                <c:pt idx="58">
                  <c:v>118.05929919137466</c:v>
                </c:pt>
                <c:pt idx="59">
                  <c:v>113.69278510473235</c:v>
                </c:pt>
                <c:pt idx="60">
                  <c:v>93.270505425750315</c:v>
                </c:pt>
                <c:pt idx="61">
                  <c:v>108.90985324947589</c:v>
                </c:pt>
                <c:pt idx="62">
                  <c:v>103.97567820392892</c:v>
                </c:pt>
                <c:pt idx="63">
                  <c:v>109.53598830836681</c:v>
                </c:pt>
                <c:pt idx="64">
                  <c:v>107.66346846289127</c:v>
                </c:pt>
                <c:pt idx="65">
                  <c:v>90.019283809393457</c:v>
                </c:pt>
                <c:pt idx="66">
                  <c:v>112.44296442840893</c:v>
                </c:pt>
                <c:pt idx="67">
                  <c:v>106.13287874952002</c:v>
                </c:pt>
                <c:pt idx="68">
                  <c:v>106.92124105011931</c:v>
                </c:pt>
                <c:pt idx="69">
                  <c:v>113.39155749636099</c:v>
                </c:pt>
                <c:pt idx="70">
                  <c:v>91.41832847860185</c:v>
                </c:pt>
                <c:pt idx="71">
                  <c:v>118.66452131938858</c:v>
                </c:pt>
                <c:pt idx="72">
                  <c:v>110.43440692712096</c:v>
                </c:pt>
                <c:pt idx="73">
                  <c:v>121.14285714285715</c:v>
                </c:pt>
                <c:pt idx="74">
                  <c:v>132.42375601926165</c:v>
                </c:pt>
                <c:pt idx="75">
                  <c:v>91.492410666230555</c:v>
                </c:pt>
                <c:pt idx="76">
                  <c:v>113.83647798742138</c:v>
                </c:pt>
                <c:pt idx="77">
                  <c:v>101.62213740458014</c:v>
                </c:pt>
                <c:pt idx="78">
                  <c:v>110.18711018711018</c:v>
                </c:pt>
                <c:pt idx="79">
                  <c:v>109.39044481054366</c:v>
                </c:pt>
                <c:pt idx="80">
                  <c:v>82.016450250531932</c:v>
                </c:pt>
                <c:pt idx="81">
                  <c:v>109.89010989010988</c:v>
                </c:pt>
                <c:pt idx="82">
                  <c:v>94.498381877022652</c:v>
                </c:pt>
                <c:pt idx="83">
                  <c:v>103.10262529832937</c:v>
                </c:pt>
                <c:pt idx="84">
                  <c:v>91.106719367588937</c:v>
                </c:pt>
                <c:pt idx="85">
                  <c:v>85.397653194263356</c:v>
                </c:pt>
                <c:pt idx="86">
                  <c:v>113.86554078799205</c:v>
                </c:pt>
                <c:pt idx="87">
                  <c:v>91.282051282051285</c:v>
                </c:pt>
                <c:pt idx="88">
                  <c:v>112.05357142857142</c:v>
                </c:pt>
                <c:pt idx="89">
                  <c:v>104.71698200085741</c:v>
                </c:pt>
                <c:pt idx="90">
                  <c:v>81.422018348623865</c:v>
                </c:pt>
                <c:pt idx="91">
                  <c:v>93.548386305411668</c:v>
                </c:pt>
                <c:pt idx="92">
                  <c:v>86.666667272039319</c:v>
                </c:pt>
                <c:pt idx="93">
                  <c:v>86.206897287295106</c:v>
                </c:pt>
                <c:pt idx="94">
                  <c:v>82.49999815550521</c:v>
                </c:pt>
                <c:pt idx="95">
                  <c:v>68.656719806190395</c:v>
                </c:pt>
                <c:pt idx="96">
                  <c:v>58.823529019005626</c:v>
                </c:pt>
                <c:pt idx="97">
                  <c:v>52.631578790155999</c:v>
                </c:pt>
                <c:pt idx="98">
                  <c:v>55.862071627069554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543680"/>
        <c:axId val="223545600"/>
      </c:scatterChart>
      <c:valAx>
        <c:axId val="22354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3545600"/>
        <c:crosses val="autoZero"/>
        <c:crossBetween val="midCat"/>
        <c:majorUnit val="10"/>
      </c:valAx>
      <c:valAx>
        <c:axId val="22354560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23543680"/>
        <c:crosses val="autoZero"/>
        <c:crossBetween val="midCat"/>
      </c:valAx>
      <c:spPr>
        <a:solidFill>
          <a:schemeClr val="bg1"/>
        </a:solidFill>
      </c:spPr>
    </c:plotArea>
    <c:plotVisOnly val="1"/>
    <c:dispBlanksAs val="gap"/>
    <c:showDLblsOverMax val="0"/>
  </c:chart>
  <c:spPr>
    <a:solidFill>
      <a:srgbClr val="D7E6E6"/>
    </a:solidFill>
    <a:ln>
      <a:noFill/>
    </a:ln>
  </c:spPr>
  <c:txPr>
    <a:bodyPr/>
    <a:lstStyle/>
    <a:p>
      <a:pPr>
        <a:defRPr sz="1200">
          <a:latin typeface="Verdana" pitchFamily="34" charset="0"/>
          <a:ea typeface="Verdana" pitchFamily="34" charset="0"/>
          <a:cs typeface="Verdan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Data!$K$2</c:f>
              <c:strCache>
                <c:ptCount val="1"/>
                <c:pt idx="0">
                  <c:v>Male</c:v>
                </c:pt>
              </c:strCache>
            </c:strRef>
          </c:tx>
          <c:marker>
            <c:symbol val="none"/>
          </c:marker>
          <c:cat>
            <c:strRef>
              <c:f>Data!$J$3:$J$22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Data!$N$3:$N$22</c:f>
              <c:numCache>
                <c:formatCode>General</c:formatCode>
                <c:ptCount val="20"/>
                <c:pt idx="0">
                  <c:v>102.7017361770076</c:v>
                </c:pt>
                <c:pt idx="1">
                  <c:v>105.52525681972655</c:v>
                </c:pt>
                <c:pt idx="2">
                  <c:v>107.90979171259201</c:v>
                </c:pt>
                <c:pt idx="3">
                  <c:v>101.7842484420496</c:v>
                </c:pt>
                <c:pt idx="4">
                  <c:v>90.477596123891985</c:v>
                </c:pt>
                <c:pt idx="5">
                  <c:v>89.933416012458665</c:v>
                </c:pt>
                <c:pt idx="6">
                  <c:v>94.103829191345895</c:v>
                </c:pt>
                <c:pt idx="7">
                  <c:v>97.215300122374501</c:v>
                </c:pt>
                <c:pt idx="8">
                  <c:v>99.78568953991936</c:v>
                </c:pt>
                <c:pt idx="9">
                  <c:v>104.6022622884514</c:v>
                </c:pt>
                <c:pt idx="10">
                  <c:v>106.20166965763917</c:v>
                </c:pt>
                <c:pt idx="11">
                  <c:v>111.92747309493105</c:v>
                </c:pt>
                <c:pt idx="12">
                  <c:v>98.982860208938646</c:v>
                </c:pt>
                <c:pt idx="13">
                  <c:v>98.613096753033886</c:v>
                </c:pt>
                <c:pt idx="14">
                  <c:v>102.7105446377099</c:v>
                </c:pt>
                <c:pt idx="15">
                  <c:v>99.80536087183286</c:v>
                </c:pt>
                <c:pt idx="16">
                  <c:v>89.071952315065232</c:v>
                </c:pt>
                <c:pt idx="17">
                  <c:v>95.816992839807767</c:v>
                </c:pt>
                <c:pt idx="18">
                  <c:v>83.606557389528319</c:v>
                </c:pt>
                <c:pt idx="19">
                  <c:v>60.5978282386884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573504"/>
        <c:axId val="223575424"/>
      </c:lineChart>
      <c:catAx>
        <c:axId val="22357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group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3575424"/>
        <c:crosses val="autoZero"/>
        <c:auto val="1"/>
        <c:lblAlgn val="ctr"/>
        <c:lblOffset val="100"/>
        <c:tickLblSkip val="1"/>
        <c:noMultiLvlLbl val="0"/>
      </c:catAx>
      <c:valAx>
        <c:axId val="223575424"/>
        <c:scaling>
          <c:orientation val="minMax"/>
          <c:max val="14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3573504"/>
        <c:crosses val="autoZero"/>
        <c:crossBetween val="midCat"/>
      </c:valAx>
      <c:spPr>
        <a:solidFill>
          <a:schemeClr val="bg1"/>
        </a:solidFill>
      </c:spPr>
    </c:plotArea>
    <c:plotVisOnly val="1"/>
    <c:dispBlanksAs val="gap"/>
    <c:showDLblsOverMax val="0"/>
  </c:chart>
  <c:spPr>
    <a:solidFill>
      <a:srgbClr val="D7E6E6"/>
    </a:solidFill>
    <a:ln>
      <a:noFill/>
    </a:ln>
  </c:spPr>
  <c:txPr>
    <a:bodyPr/>
    <a:lstStyle/>
    <a:p>
      <a:pPr>
        <a:defRPr sz="1200">
          <a:latin typeface="Verdana" pitchFamily="34" charset="0"/>
          <a:ea typeface="Verdana" pitchFamily="34" charset="0"/>
          <a:cs typeface="Verdan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32122480811072E-2"/>
          <c:y val="6.3555589722563893E-2"/>
          <c:w val="0.86671027788039234"/>
          <c:h val="0.72781279896132289"/>
        </c:manualLayout>
      </c:layout>
      <c:lineChart>
        <c:grouping val="standard"/>
        <c:varyColors val="0"/>
        <c:ser>
          <c:idx val="0"/>
          <c:order val="0"/>
          <c:tx>
            <c:strRef>
              <c:f>Data!$O$2</c:f>
              <c:strCache>
                <c:ptCount val="1"/>
                <c:pt idx="0">
                  <c:v>Males</c:v>
                </c:pt>
              </c:strCache>
            </c:strRef>
          </c:tx>
          <c:marker>
            <c:symbol val="none"/>
          </c:marker>
          <c:cat>
            <c:strRef>
              <c:f>Data!$J$4:$J$21</c:f>
              <c:strCache>
                <c:ptCount val="18"/>
                <c:pt idx="0">
                  <c:v>5-9</c:v>
                </c:pt>
                <c:pt idx="1">
                  <c:v>10-14</c:v>
                </c:pt>
                <c:pt idx="2">
                  <c:v>15-19</c:v>
                </c:pt>
                <c:pt idx="3">
                  <c:v>20-24</c:v>
                </c:pt>
                <c:pt idx="4">
                  <c:v>25-29</c:v>
                </c:pt>
                <c:pt idx="5">
                  <c:v>30-34</c:v>
                </c:pt>
                <c:pt idx="6">
                  <c:v>35-39</c:v>
                </c:pt>
                <c:pt idx="7">
                  <c:v>40-44</c:v>
                </c:pt>
                <c:pt idx="8">
                  <c:v>45-49</c:v>
                </c:pt>
                <c:pt idx="9">
                  <c:v>50-54</c:v>
                </c:pt>
                <c:pt idx="10">
                  <c:v>55-59</c:v>
                </c:pt>
                <c:pt idx="11">
                  <c:v>60-64</c:v>
                </c:pt>
                <c:pt idx="12">
                  <c:v>65-69</c:v>
                </c:pt>
                <c:pt idx="13">
                  <c:v>70-74</c:v>
                </c:pt>
                <c:pt idx="14">
                  <c:v>75-79</c:v>
                </c:pt>
                <c:pt idx="15">
                  <c:v>80-84</c:v>
                </c:pt>
                <c:pt idx="16">
                  <c:v>85-89</c:v>
                </c:pt>
                <c:pt idx="17">
                  <c:v>90-94</c:v>
                </c:pt>
              </c:strCache>
            </c:strRef>
          </c:cat>
          <c:val>
            <c:numRef>
              <c:f>Data!$O$4:$O$21</c:f>
              <c:numCache>
                <c:formatCode>0.000</c:formatCode>
                <c:ptCount val="18"/>
                <c:pt idx="0">
                  <c:v>1.116149336453703</c:v>
                </c:pt>
                <c:pt idx="1">
                  <c:v>1.0871121554512408</c:v>
                </c:pt>
                <c:pt idx="2">
                  <c:v>0.97533422050139928</c:v>
                </c:pt>
                <c:pt idx="3">
                  <c:v>0.94940856336244484</c:v>
                </c:pt>
                <c:pt idx="4">
                  <c:v>0.96639106117377005</c:v>
                </c:pt>
                <c:pt idx="5">
                  <c:v>0.98985081622859206</c:v>
                </c:pt>
                <c:pt idx="6">
                  <c:v>1.0240651940053243</c:v>
                </c:pt>
                <c:pt idx="7">
                  <c:v>0.98275697964566822</c:v>
                </c:pt>
                <c:pt idx="8">
                  <c:v>1.0018289630149562</c:v>
                </c:pt>
                <c:pt idx="9">
                  <c:v>0.99740420645338546</c:v>
                </c:pt>
                <c:pt idx="10">
                  <c:v>0.968221225076911</c:v>
                </c:pt>
                <c:pt idx="11">
                  <c:v>1.0150757387568201</c:v>
                </c:pt>
                <c:pt idx="12">
                  <c:v>0.95827783510984199</c:v>
                </c:pt>
                <c:pt idx="13">
                  <c:v>1.0121531125337349</c:v>
                </c:pt>
                <c:pt idx="14">
                  <c:v>0.93020911536479711</c:v>
                </c:pt>
                <c:pt idx="15">
                  <c:v>0.79861632596132337</c:v>
                </c:pt>
                <c:pt idx="16">
                  <c:v>0.60678806641079197</c:v>
                </c:pt>
                <c:pt idx="17">
                  <c:v>0.66429840587933475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Data!$P$2</c:f>
              <c:strCache>
                <c:ptCount val="1"/>
                <c:pt idx="0">
                  <c:v>Females</c:v>
                </c:pt>
              </c:strCache>
            </c:strRef>
          </c:tx>
          <c:spPr>
            <a:ln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strRef>
              <c:f>Data!$J$4:$J$21</c:f>
              <c:strCache>
                <c:ptCount val="18"/>
                <c:pt idx="0">
                  <c:v>5-9</c:v>
                </c:pt>
                <c:pt idx="1">
                  <c:v>10-14</c:v>
                </c:pt>
                <c:pt idx="2">
                  <c:v>15-19</c:v>
                </c:pt>
                <c:pt idx="3">
                  <c:v>20-24</c:v>
                </c:pt>
                <c:pt idx="4">
                  <c:v>25-29</c:v>
                </c:pt>
                <c:pt idx="5">
                  <c:v>30-34</c:v>
                </c:pt>
                <c:pt idx="6">
                  <c:v>35-39</c:v>
                </c:pt>
                <c:pt idx="7">
                  <c:v>40-44</c:v>
                </c:pt>
                <c:pt idx="8">
                  <c:v>45-49</c:v>
                </c:pt>
                <c:pt idx="9">
                  <c:v>50-54</c:v>
                </c:pt>
                <c:pt idx="10">
                  <c:v>55-59</c:v>
                </c:pt>
                <c:pt idx="11">
                  <c:v>60-64</c:v>
                </c:pt>
                <c:pt idx="12">
                  <c:v>65-69</c:v>
                </c:pt>
                <c:pt idx="13">
                  <c:v>70-74</c:v>
                </c:pt>
                <c:pt idx="14">
                  <c:v>75-79</c:v>
                </c:pt>
                <c:pt idx="15">
                  <c:v>80-84</c:v>
                </c:pt>
                <c:pt idx="16">
                  <c:v>85-89</c:v>
                </c:pt>
                <c:pt idx="17">
                  <c:v>90-94</c:v>
                </c:pt>
              </c:strCache>
            </c:strRef>
          </c:cat>
          <c:val>
            <c:numRef>
              <c:f>Data!$P$4:$P$21</c:f>
              <c:numCache>
                <c:formatCode>0.000</c:formatCode>
                <c:ptCount val="18"/>
                <c:pt idx="0">
                  <c:v>1.1151106376473392</c:v>
                </c:pt>
                <c:pt idx="1">
                  <c:v>1.0464115523342294</c:v>
                </c:pt>
                <c:pt idx="2">
                  <c:v>0.96198203287733219</c:v>
                </c:pt>
                <c:pt idx="3">
                  <c:v>1.0140060442108381</c:v>
                </c:pt>
                <c:pt idx="4">
                  <c:v>0.98873288555680461</c:v>
                </c:pt>
                <c:pt idx="5">
                  <c:v>0.97879969864970517</c:v>
                </c:pt>
                <c:pt idx="6">
                  <c:v>1.0163962223123995</c:v>
                </c:pt>
                <c:pt idx="7">
                  <c:v>0.98671067415578251</c:v>
                </c:pt>
                <c:pt idx="8">
                  <c:v>0.98021485859774626</c:v>
                </c:pt>
                <c:pt idx="9">
                  <c:v>1.0085621546358692</c:v>
                </c:pt>
                <c:pt idx="10">
                  <c:v>0.89320230115277377</c:v>
                </c:pt>
                <c:pt idx="11">
                  <c:v>1.0929237195186203</c:v>
                </c:pt>
                <c:pt idx="12">
                  <c:v>0.97411635268470242</c:v>
                </c:pt>
                <c:pt idx="13">
                  <c:v>0.97526943576851421</c:v>
                </c:pt>
                <c:pt idx="14">
                  <c:v>0.92674618442915013</c:v>
                </c:pt>
                <c:pt idx="15">
                  <c:v>0.88977544849400558</c:v>
                </c:pt>
                <c:pt idx="16">
                  <c:v>0.5598243735239341</c:v>
                </c:pt>
                <c:pt idx="17">
                  <c:v>0.70706006709549019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587712"/>
        <c:axId val="223593984"/>
      </c:lineChart>
      <c:catAx>
        <c:axId val="22358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group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3593984"/>
        <c:crosses val="autoZero"/>
        <c:auto val="1"/>
        <c:lblAlgn val="ctr"/>
        <c:lblOffset val="100"/>
        <c:noMultiLvlLbl val="0"/>
      </c:catAx>
      <c:valAx>
        <c:axId val="223593984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23587712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rgbClr val="D7E6E6"/>
    </a:solidFill>
    <a:ln>
      <a:noFill/>
    </a:ln>
  </c:spPr>
  <c:txPr>
    <a:bodyPr/>
    <a:lstStyle/>
    <a:p>
      <a:pPr>
        <a:defRPr sz="1200">
          <a:latin typeface="Verdana" pitchFamily="34" charset="0"/>
          <a:ea typeface="Verdana" pitchFamily="34" charset="0"/>
          <a:cs typeface="Verdan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32122480811072E-2"/>
          <c:y val="6.3555589722563893E-2"/>
          <c:w val="0.86671027788039234"/>
          <c:h val="0.72781279896132289"/>
        </c:manualLayout>
      </c:layout>
      <c:lineChart>
        <c:grouping val="standard"/>
        <c:varyColors val="0"/>
        <c:ser>
          <c:idx val="0"/>
          <c:order val="0"/>
          <c:tx>
            <c:strRef>
              <c:f>'UN WPP2010'!$J$4</c:f>
              <c:strCache>
                <c:ptCount val="1"/>
                <c:pt idx="0">
                  <c:v>Males</c:v>
                </c:pt>
              </c:strCache>
            </c:strRef>
          </c:tx>
          <c:marker>
            <c:symbol val="none"/>
          </c:marker>
          <c:cat>
            <c:strRef>
              <c:f>'UN WPP2010'!$A$5:$A$22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</c:strCache>
            </c:strRef>
          </c:cat>
          <c:val>
            <c:numRef>
              <c:f>'UN WPP2010'!$J$5:$J$22</c:f>
              <c:numCache>
                <c:formatCode>0.0000</c:formatCode>
                <c:ptCount val="18"/>
                <c:pt idx="0">
                  <c:v>0.69419989134068882</c:v>
                </c:pt>
                <c:pt idx="1">
                  <c:v>0.90736412438238345</c:v>
                </c:pt>
                <c:pt idx="2">
                  <c:v>0.97614213036322972</c:v>
                </c:pt>
                <c:pt idx="3">
                  <c:v>0.89098167345656931</c:v>
                </c:pt>
                <c:pt idx="4">
                  <c:v>0.84120410805212742</c:v>
                </c:pt>
                <c:pt idx="5">
                  <c:v>0.87489238697498417</c:v>
                </c:pt>
                <c:pt idx="6">
                  <c:v>0.96317078158937763</c:v>
                </c:pt>
                <c:pt idx="7">
                  <c:v>1.0562945411793514</c:v>
                </c:pt>
                <c:pt idx="8">
                  <c:v>1.0750556141121634</c:v>
                </c:pt>
                <c:pt idx="9">
                  <c:v>1.102089202249503</c:v>
                </c:pt>
                <c:pt idx="10">
                  <c:v>1.1417111283058547</c:v>
                </c:pt>
                <c:pt idx="11">
                  <c:v>1.0180858812649562</c:v>
                </c:pt>
                <c:pt idx="12">
                  <c:v>1.0280587948018536</c:v>
                </c:pt>
                <c:pt idx="13">
                  <c:v>1.0440131847459586</c:v>
                </c:pt>
                <c:pt idx="14">
                  <c:v>1.157258986859196</c:v>
                </c:pt>
                <c:pt idx="15">
                  <c:v>1.2028860519814795</c:v>
                </c:pt>
                <c:pt idx="16">
                  <c:v>1.244748784279996</c:v>
                </c:pt>
                <c:pt idx="17">
                  <c:v>1.3378350994406463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'UN WPP2010'!$K$4</c:f>
              <c:strCache>
                <c:ptCount val="1"/>
                <c:pt idx="0">
                  <c:v>Females</c:v>
                </c:pt>
              </c:strCache>
            </c:strRef>
          </c:tx>
          <c:spPr>
            <a:ln>
              <a:solidFill>
                <a:srgbClr val="FF66FF"/>
              </a:solidFill>
              <a:prstDash val="sysDash"/>
            </a:ln>
          </c:spPr>
          <c:marker>
            <c:symbol val="none"/>
          </c:marker>
          <c:cat>
            <c:strRef>
              <c:f>'UN WPP2010'!$A$5:$A$22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</c:strCache>
            </c:strRef>
          </c:cat>
          <c:val>
            <c:numRef>
              <c:f>'UN WPP2010'!$K$5:$K$22</c:f>
              <c:numCache>
                <c:formatCode>0.0000</c:formatCode>
                <c:ptCount val="18"/>
                <c:pt idx="0">
                  <c:v>0.71210440837437572</c:v>
                </c:pt>
                <c:pt idx="1">
                  <c:v>0.91135116645579195</c:v>
                </c:pt>
                <c:pt idx="2">
                  <c:v>0.96514051416421642</c:v>
                </c:pt>
                <c:pt idx="3">
                  <c:v>0.9302919505106676</c:v>
                </c:pt>
                <c:pt idx="4">
                  <c:v>0.95999721968994201</c:v>
                </c:pt>
                <c:pt idx="5">
                  <c:v>0.94454901114456846</c:v>
                </c:pt>
                <c:pt idx="6">
                  <c:v>0.92500391304500429</c:v>
                </c:pt>
                <c:pt idx="7">
                  <c:v>0.94879669835630565</c:v>
                </c:pt>
                <c:pt idx="8">
                  <c:v>0.94848617396010049</c:v>
                </c:pt>
                <c:pt idx="9">
                  <c:v>0.95254101102118172</c:v>
                </c:pt>
                <c:pt idx="10">
                  <c:v>0.95535491735974343</c:v>
                </c:pt>
                <c:pt idx="11">
                  <c:v>0.80540077383046071</c:v>
                </c:pt>
                <c:pt idx="12">
                  <c:v>0.91134029299562769</c:v>
                </c:pt>
                <c:pt idx="13">
                  <c:v>0.90941411993725318</c:v>
                </c:pt>
                <c:pt idx="14">
                  <c:v>0.95548266218439326</c:v>
                </c:pt>
                <c:pt idx="15">
                  <c:v>0.99932395437262356</c:v>
                </c:pt>
                <c:pt idx="16">
                  <c:v>1.1005327601927835</c:v>
                </c:pt>
                <c:pt idx="17">
                  <c:v>1.016002121052235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639808"/>
        <c:axId val="223662464"/>
      </c:lineChart>
      <c:catAx>
        <c:axId val="22363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group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3662464"/>
        <c:crosses val="autoZero"/>
        <c:auto val="1"/>
        <c:lblAlgn val="ctr"/>
        <c:lblOffset val="100"/>
        <c:noMultiLvlLbl val="0"/>
      </c:catAx>
      <c:valAx>
        <c:axId val="223662464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23639808"/>
        <c:crosses val="autoZero"/>
        <c:crossBetween val="between"/>
        <c:majorUnit val="0.2"/>
      </c:valAx>
      <c:spPr>
        <a:solidFill>
          <a:schemeClr val="bg1"/>
        </a:solidFill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rgbClr val="D7E6E6"/>
    </a:solidFill>
    <a:ln>
      <a:noFill/>
    </a:ln>
  </c:spPr>
  <c:txPr>
    <a:bodyPr/>
    <a:lstStyle/>
    <a:p>
      <a:pPr>
        <a:defRPr sz="1200">
          <a:latin typeface="Verdana" pitchFamily="34" charset="0"/>
          <a:ea typeface="Verdana" pitchFamily="34" charset="0"/>
          <a:cs typeface="Verdan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32122480811072E-2"/>
          <c:y val="6.3555589722563893E-2"/>
          <c:w val="0.86671027788039234"/>
          <c:h val="0.72781279896132289"/>
        </c:manualLayout>
      </c:layout>
      <c:lineChart>
        <c:grouping val="standard"/>
        <c:varyColors val="0"/>
        <c:ser>
          <c:idx val="0"/>
          <c:order val="0"/>
          <c:tx>
            <c:strRef>
              <c:f>'UN WPP2010'!$L$4</c:f>
              <c:strCache>
                <c:ptCount val="1"/>
                <c:pt idx="0">
                  <c:v>2001 census</c:v>
                </c:pt>
              </c:strCache>
            </c:strRef>
          </c:tx>
          <c:marker>
            <c:symbol val="none"/>
          </c:marker>
          <c:cat>
            <c:strRef>
              <c:f>'UN WPP2010'!$A$5:$A$24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'UN WPP2010'!$L$5:$L$24</c:f>
              <c:numCache>
                <c:formatCode>General</c:formatCode>
                <c:ptCount val="20"/>
                <c:pt idx="0">
                  <c:v>102.7017361770076</c:v>
                </c:pt>
                <c:pt idx="1">
                  <c:v>105.52525681972655</c:v>
                </c:pt>
                <c:pt idx="2">
                  <c:v>107.90979171259201</c:v>
                </c:pt>
                <c:pt idx="3">
                  <c:v>101.7842484420496</c:v>
                </c:pt>
                <c:pt idx="4">
                  <c:v>90.477596123891985</c:v>
                </c:pt>
                <c:pt idx="5">
                  <c:v>89.933416012458665</c:v>
                </c:pt>
                <c:pt idx="6">
                  <c:v>94.103829191345895</c:v>
                </c:pt>
                <c:pt idx="7">
                  <c:v>97.215300122374501</c:v>
                </c:pt>
                <c:pt idx="8">
                  <c:v>99.78568953991936</c:v>
                </c:pt>
                <c:pt idx="9">
                  <c:v>104.6022622884514</c:v>
                </c:pt>
                <c:pt idx="10">
                  <c:v>106.20166965763917</c:v>
                </c:pt>
                <c:pt idx="11">
                  <c:v>111.92747309493105</c:v>
                </c:pt>
                <c:pt idx="12">
                  <c:v>98.982860208938646</c:v>
                </c:pt>
                <c:pt idx="13">
                  <c:v>98.613096753033886</c:v>
                </c:pt>
                <c:pt idx="14">
                  <c:v>102.7105446377099</c:v>
                </c:pt>
                <c:pt idx="15">
                  <c:v>99.80536087183286</c:v>
                </c:pt>
                <c:pt idx="16">
                  <c:v>89.071952315065232</c:v>
                </c:pt>
                <c:pt idx="17">
                  <c:v>95.816992839807767</c:v>
                </c:pt>
                <c:pt idx="18">
                  <c:v>83.606557389528319</c:v>
                </c:pt>
                <c:pt idx="19">
                  <c:v>60.5978282386884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'UN WPP2010'!$M$4</c:f>
              <c:strCache>
                <c:ptCount val="1"/>
                <c:pt idx="0">
                  <c:v>WPP2010 (2001)</c:v>
                </c:pt>
              </c:strCache>
            </c:strRef>
          </c:tx>
          <c:spPr>
            <a:ln>
              <a:solidFill>
                <a:srgbClr val="FF66FF"/>
              </a:solidFill>
              <a:prstDash val="sysDash"/>
            </a:ln>
          </c:spPr>
          <c:marker>
            <c:symbol val="none"/>
          </c:marker>
          <c:cat>
            <c:strRef>
              <c:f>'UN WPP2010'!$A$5:$A$24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'UN WPP2010'!$M$5:$M$24</c:f>
              <c:numCache>
                <c:formatCode>General</c:formatCode>
                <c:ptCount val="20"/>
                <c:pt idx="0">
                  <c:v>105.35057696149572</c:v>
                </c:pt>
                <c:pt idx="1">
                  <c:v>105.98894458017649</c:v>
                </c:pt>
                <c:pt idx="2">
                  <c:v>106.69359370657455</c:v>
                </c:pt>
                <c:pt idx="3">
                  <c:v>106.27498840359965</c:v>
                </c:pt>
                <c:pt idx="4">
                  <c:v>103.25465590544094</c:v>
                </c:pt>
                <c:pt idx="5">
                  <c:v>97.093677380289989</c:v>
                </c:pt>
                <c:pt idx="6">
                  <c:v>90.374845145192111</c:v>
                </c:pt>
                <c:pt idx="7">
                  <c:v>87.321814314067353</c:v>
                </c:pt>
                <c:pt idx="8">
                  <c:v>88.037628607568891</c:v>
                </c:pt>
                <c:pt idx="9">
                  <c:v>90.408239616149672</c:v>
                </c:pt>
                <c:pt idx="10">
                  <c:v>88.866863800998431</c:v>
                </c:pt>
                <c:pt idx="11">
                  <c:v>88.545058037284562</c:v>
                </c:pt>
                <c:pt idx="12">
                  <c:v>87.745048513247511</c:v>
                </c:pt>
                <c:pt idx="13">
                  <c:v>85.899434900115295</c:v>
                </c:pt>
                <c:pt idx="14">
                  <c:v>84.802231600028605</c:v>
                </c:pt>
                <c:pt idx="15">
                  <c:v>82.915491230222003</c:v>
                </c:pt>
                <c:pt idx="16">
                  <c:v>78.75211671225739</c:v>
                </c:pt>
                <c:pt idx="17">
                  <c:v>72.767015904123014</c:v>
                </c:pt>
                <c:pt idx="18">
                  <c:v>65.215957797560179</c:v>
                </c:pt>
                <c:pt idx="19">
                  <c:v>53.58090185676393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675136"/>
        <c:axId val="223677056"/>
      </c:lineChart>
      <c:catAx>
        <c:axId val="22367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group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3677056"/>
        <c:crosses val="autoZero"/>
        <c:auto val="1"/>
        <c:lblAlgn val="ctr"/>
        <c:lblOffset val="100"/>
        <c:noMultiLvlLbl val="0"/>
      </c:catAx>
      <c:valAx>
        <c:axId val="22367705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23675136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rgbClr val="D7E6E6"/>
    </a:solidFill>
    <a:ln>
      <a:noFill/>
    </a:ln>
  </c:spPr>
  <c:txPr>
    <a:bodyPr/>
    <a:lstStyle/>
    <a:p>
      <a:pPr>
        <a:defRPr sz="1200">
          <a:latin typeface="Verdana" pitchFamily="34" charset="0"/>
          <a:ea typeface="Verdana" pitchFamily="34" charset="0"/>
          <a:cs typeface="Verdan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15</xdr:col>
      <xdr:colOff>608400</xdr:colOff>
      <xdr:row>31</xdr:row>
      <xdr:rowOff>138600</xdr:rowOff>
    </xdr:to>
    <xdr:grpSp>
      <xdr:nvGrpSpPr>
        <xdr:cNvPr id="5" name="Group 4"/>
        <xdr:cNvGrpSpPr/>
      </xdr:nvGrpSpPr>
      <xdr:grpSpPr>
        <a:xfrm>
          <a:off x="0" y="247650"/>
          <a:ext cx="9752400" cy="5853600"/>
          <a:chOff x="10014855" y="612322"/>
          <a:chExt cx="9752400" cy="5853600"/>
        </a:xfrm>
      </xdr:grpSpPr>
      <xdr:graphicFrame macro="">
        <xdr:nvGraphicFramePr>
          <xdr:cNvPr id="6" name="Chart 5"/>
          <xdr:cNvGraphicFramePr>
            <a:graphicFrameLocks/>
          </xdr:cNvGraphicFramePr>
        </xdr:nvGraphicFramePr>
        <xdr:xfrm>
          <a:off x="10014855" y="612322"/>
          <a:ext cx="4880424" cy="5853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7" name="Chart 6"/>
          <xdr:cNvGraphicFramePr>
            <a:graphicFrameLocks/>
          </xdr:cNvGraphicFramePr>
        </xdr:nvGraphicFramePr>
        <xdr:xfrm>
          <a:off x="14888633" y="612322"/>
          <a:ext cx="4878622" cy="5853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0</xdr:colOff>
      <xdr:row>34</xdr:row>
      <xdr:rowOff>0</xdr:rowOff>
    </xdr:from>
    <xdr:to>
      <xdr:col>15</xdr:col>
      <xdr:colOff>608400</xdr:colOff>
      <xdr:row>64</xdr:row>
      <xdr:rowOff>138600</xdr:rowOff>
    </xdr:to>
    <xdr:grpSp>
      <xdr:nvGrpSpPr>
        <xdr:cNvPr id="8" name="Group 7"/>
        <xdr:cNvGrpSpPr/>
      </xdr:nvGrpSpPr>
      <xdr:grpSpPr>
        <a:xfrm>
          <a:off x="0" y="6591300"/>
          <a:ext cx="9752400" cy="5853600"/>
          <a:chOff x="10014855" y="612322"/>
          <a:chExt cx="9752400" cy="5853600"/>
        </a:xfrm>
      </xdr:grpSpPr>
      <xdr:graphicFrame macro="">
        <xdr:nvGraphicFramePr>
          <xdr:cNvPr id="9" name="Chart 8"/>
          <xdr:cNvGraphicFramePr>
            <a:graphicFrameLocks/>
          </xdr:cNvGraphicFramePr>
        </xdr:nvGraphicFramePr>
        <xdr:xfrm>
          <a:off x="10014855" y="612322"/>
          <a:ext cx="4880424" cy="5853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0" name="Chart 9"/>
          <xdr:cNvGraphicFramePr>
            <a:graphicFrameLocks/>
          </xdr:cNvGraphicFramePr>
        </xdr:nvGraphicFramePr>
        <xdr:xfrm>
          <a:off x="14888633" y="612322"/>
          <a:ext cx="4878622" cy="5853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0</xdr:col>
      <xdr:colOff>0</xdr:colOff>
      <xdr:row>67</xdr:row>
      <xdr:rowOff>0</xdr:rowOff>
    </xdr:from>
    <xdr:to>
      <xdr:col>15</xdr:col>
      <xdr:colOff>608400</xdr:colOff>
      <xdr:row>97</xdr:row>
      <xdr:rowOff>138600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28</xdr:col>
      <xdr:colOff>608400</xdr:colOff>
      <xdr:row>30</xdr:row>
      <xdr:rowOff>138600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32</xdr:row>
      <xdr:rowOff>0</xdr:rowOff>
    </xdr:from>
    <xdr:to>
      <xdr:col>28</xdr:col>
      <xdr:colOff>608400</xdr:colOff>
      <xdr:row>62</xdr:row>
      <xdr:rowOff>138600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workbookViewId="0">
      <selection activeCell="K22" sqref="K22"/>
    </sheetView>
  </sheetViews>
  <sheetFormatPr defaultRowHeight="12.75" x14ac:dyDescent="0.2"/>
  <cols>
    <col min="1" max="1" width="10.7109375" style="2" bestFit="1" customWidth="1"/>
    <col min="2" max="2" width="9.140625" style="2"/>
    <col min="3" max="3" width="19.5703125" style="2" hidden="1" customWidth="1"/>
    <col min="4" max="6" width="14" style="2" bestFit="1" customWidth="1"/>
    <col min="7" max="8" width="9.140625" style="2"/>
    <col min="9" max="9" width="9.140625" style="2" hidden="1" customWidth="1"/>
    <col min="10" max="10" width="10" style="2" bestFit="1" customWidth="1"/>
    <col min="11" max="13" width="14" style="2" bestFit="1" customWidth="1"/>
    <col min="14" max="16384" width="9.140625" style="2"/>
  </cols>
  <sheetData>
    <row r="1" spans="1:16" ht="16.5" x14ac:dyDescent="0.3">
      <c r="B1" s="1"/>
      <c r="C1" s="1"/>
      <c r="D1" s="8" t="s">
        <v>6</v>
      </c>
      <c r="E1" s="8"/>
      <c r="F1" s="8"/>
      <c r="G1" s="1"/>
      <c r="O1" s="9" t="s">
        <v>35</v>
      </c>
      <c r="P1" s="9"/>
    </row>
    <row r="2" spans="1:16" ht="16.5" x14ac:dyDescent="0.3">
      <c r="A2" s="1"/>
      <c r="B2" s="5" t="s">
        <v>0</v>
      </c>
      <c r="C2" s="6" t="s">
        <v>7</v>
      </c>
      <c r="D2" s="6" t="s">
        <v>1</v>
      </c>
      <c r="E2" s="6" t="s">
        <v>2</v>
      </c>
      <c r="F2" s="6" t="s">
        <v>3</v>
      </c>
      <c r="G2" s="5" t="s">
        <v>4</v>
      </c>
      <c r="I2" s="5"/>
      <c r="J2" s="5" t="s">
        <v>5</v>
      </c>
      <c r="K2" s="5" t="s">
        <v>1</v>
      </c>
      <c r="L2" s="5" t="s">
        <v>2</v>
      </c>
      <c r="M2" s="5" t="s">
        <v>3</v>
      </c>
      <c r="N2" s="5" t="s">
        <v>4</v>
      </c>
      <c r="O2" s="5" t="s">
        <v>9</v>
      </c>
      <c r="P2" s="5" t="s">
        <v>10</v>
      </c>
    </row>
    <row r="3" spans="1:16" ht="16.5" x14ac:dyDescent="0.3">
      <c r="A3" s="1"/>
      <c r="B3" s="1">
        <v>0</v>
      </c>
      <c r="C3" s="3">
        <f>5*INT(B3/5)</f>
        <v>0</v>
      </c>
      <c r="D3" s="12">
        <v>238301.7</v>
      </c>
      <c r="E3" s="12">
        <v>232002.6</v>
      </c>
      <c r="F3" s="12">
        <v>470304.3</v>
      </c>
      <c r="G3" s="2">
        <f>D3/E3*100</f>
        <v>102.71509888251254</v>
      </c>
      <c r="I3" s="1">
        <v>0</v>
      </c>
      <c r="J3" s="1" t="str">
        <f>IF(I4="",I3&amp;"+",I3&amp;"-"&amp;I4-1)</f>
        <v>0-4</v>
      </c>
      <c r="K3" s="13">
        <f t="shared" ref="K3:K22" si="0">SUMIF($C$3:$C$101,I3,D$3:D$101)</f>
        <v>1328865.2000000002</v>
      </c>
      <c r="L3" s="13">
        <f t="shared" ref="L3:L22" si="1">SUMIF($C$3:$C$101,I3,E$3:E$101)</f>
        <v>1293907.2399999998</v>
      </c>
      <c r="M3" s="13">
        <f>K3+L3</f>
        <v>2622772.44</v>
      </c>
      <c r="N3" s="2">
        <f>K3/L3*100</f>
        <v>102.7017361770076</v>
      </c>
    </row>
    <row r="4" spans="1:16" ht="16.5" x14ac:dyDescent="0.3">
      <c r="A4" s="1"/>
      <c r="B4" s="1">
        <v>1</v>
      </c>
      <c r="C4" s="3">
        <f t="shared" ref="C4:C67" si="2">5*INT(B4/5)</f>
        <v>0</v>
      </c>
      <c r="D4" s="12">
        <v>222073.7</v>
      </c>
      <c r="E4" s="12">
        <v>214726.14</v>
      </c>
      <c r="F4" s="12">
        <v>436799.8</v>
      </c>
      <c r="G4" s="2">
        <f t="shared" ref="G4:G67" si="3">D4/E4*100</f>
        <v>103.42182838102525</v>
      </c>
      <c r="I4" s="1">
        <v>5</v>
      </c>
      <c r="J4" s="1" t="str">
        <f t="shared" ref="J4:J22" si="4">IF(I5="",I4&amp;"+",I4&amp;"-"&amp;I5-1)</f>
        <v>5-9</v>
      </c>
      <c r="K4" s="13">
        <f t="shared" si="0"/>
        <v>1596953.5999999999</v>
      </c>
      <c r="L4" s="13">
        <f t="shared" si="1"/>
        <v>1513337.8</v>
      </c>
      <c r="M4" s="13">
        <f t="shared" ref="M4:M22" si="5">K4+L4</f>
        <v>3110291.4</v>
      </c>
      <c r="N4" s="2">
        <f t="shared" ref="N4:N23" si="6">K4/L4*100</f>
        <v>105.52525681972655</v>
      </c>
      <c r="O4" s="7">
        <f>2*K4/(K3+K5)</f>
        <v>1.116149336453703</v>
      </c>
      <c r="P4" s="7">
        <f>2*L4/(L3+L5)</f>
        <v>1.1151106376473392</v>
      </c>
    </row>
    <row r="5" spans="1:16" ht="16.5" x14ac:dyDescent="0.3">
      <c r="A5" s="1"/>
      <c r="B5" s="1">
        <v>2</v>
      </c>
      <c r="C5" s="3">
        <f t="shared" si="2"/>
        <v>0</v>
      </c>
      <c r="D5" s="12">
        <v>273021.90000000002</v>
      </c>
      <c r="E5" s="12">
        <v>267700.7</v>
      </c>
      <c r="F5" s="12">
        <v>540722.6</v>
      </c>
      <c r="G5" s="2">
        <f t="shared" si="3"/>
        <v>101.98774228083826</v>
      </c>
      <c r="I5" s="1">
        <v>10</v>
      </c>
      <c r="J5" s="1" t="str">
        <f t="shared" si="4"/>
        <v>10-14</v>
      </c>
      <c r="K5" s="13">
        <f t="shared" si="0"/>
        <v>1532675.9000000001</v>
      </c>
      <c r="L5" s="13">
        <f t="shared" si="1"/>
        <v>1420330.7</v>
      </c>
      <c r="M5" s="13">
        <f t="shared" si="5"/>
        <v>2953006.6</v>
      </c>
      <c r="N5" s="2">
        <f t="shared" si="6"/>
        <v>107.90979171259201</v>
      </c>
      <c r="O5" s="7">
        <f t="shared" ref="O5:P21" si="7">2*K5/(K4+K6)</f>
        <v>1.0871121554512408</v>
      </c>
      <c r="P5" s="7">
        <f t="shared" si="7"/>
        <v>1.0464115523342294</v>
      </c>
    </row>
    <row r="6" spans="1:16" ht="16.5" x14ac:dyDescent="0.3">
      <c r="A6" s="1"/>
      <c r="B6" s="1">
        <v>3</v>
      </c>
      <c r="C6" s="3">
        <f t="shared" si="2"/>
        <v>0</v>
      </c>
      <c r="D6" s="12">
        <v>287655.3</v>
      </c>
      <c r="E6" s="12">
        <v>286686.2</v>
      </c>
      <c r="F6" s="12">
        <v>574341.5</v>
      </c>
      <c r="G6" s="2">
        <f t="shared" si="3"/>
        <v>100.33803510597998</v>
      </c>
      <c r="I6" s="1">
        <v>15</v>
      </c>
      <c r="J6" s="1" t="str">
        <f t="shared" si="4"/>
        <v>15-19</v>
      </c>
      <c r="K6" s="13">
        <f t="shared" si="0"/>
        <v>1222766.32</v>
      </c>
      <c r="L6" s="13">
        <f t="shared" si="1"/>
        <v>1201331.58</v>
      </c>
      <c r="M6" s="13">
        <f t="shared" si="5"/>
        <v>2424097.9000000004</v>
      </c>
      <c r="N6" s="2">
        <f t="shared" si="6"/>
        <v>101.7842484420496</v>
      </c>
      <c r="O6" s="7">
        <f t="shared" si="7"/>
        <v>0.97533422050139928</v>
      </c>
      <c r="P6" s="7">
        <f t="shared" si="7"/>
        <v>0.96198203287733219</v>
      </c>
    </row>
    <row r="7" spans="1:16" ht="16.5" x14ac:dyDescent="0.3">
      <c r="A7" s="1"/>
      <c r="B7" s="1">
        <v>4</v>
      </c>
      <c r="C7" s="3">
        <f t="shared" si="2"/>
        <v>0</v>
      </c>
      <c r="D7" s="12">
        <v>307812.59999999998</v>
      </c>
      <c r="E7" s="12">
        <v>292791.59999999998</v>
      </c>
      <c r="F7" s="12">
        <v>600604.19999999995</v>
      </c>
      <c r="G7" s="2">
        <f t="shared" si="3"/>
        <v>105.13027013070047</v>
      </c>
      <c r="I7" s="1">
        <v>20</v>
      </c>
      <c r="J7" s="1" t="str">
        <f t="shared" si="4"/>
        <v>20-24</v>
      </c>
      <c r="K7" s="13">
        <f t="shared" si="0"/>
        <v>974703.20000000007</v>
      </c>
      <c r="L7" s="13">
        <f t="shared" si="1"/>
        <v>1077286.8</v>
      </c>
      <c r="M7" s="13">
        <f t="shared" si="5"/>
        <v>2051990</v>
      </c>
      <c r="N7" s="2">
        <f t="shared" si="6"/>
        <v>90.477596123891985</v>
      </c>
      <c r="O7" s="7">
        <f t="shared" si="7"/>
        <v>0.94940856336244484</v>
      </c>
      <c r="P7" s="7">
        <f t="shared" si="7"/>
        <v>1.0140060442108381</v>
      </c>
    </row>
    <row r="8" spans="1:16" ht="16.5" x14ac:dyDescent="0.3">
      <c r="A8" s="1"/>
      <c r="B8" s="1">
        <v>5</v>
      </c>
      <c r="C8" s="3">
        <f t="shared" si="2"/>
        <v>5</v>
      </c>
      <c r="D8" s="12">
        <v>356761</v>
      </c>
      <c r="E8" s="12">
        <v>334806.40000000002</v>
      </c>
      <c r="F8" s="12">
        <v>691567.4</v>
      </c>
      <c r="G8" s="2">
        <f t="shared" si="3"/>
        <v>106.55740153115352</v>
      </c>
      <c r="I8" s="1">
        <v>25</v>
      </c>
      <c r="J8" s="1" t="str">
        <f t="shared" si="4"/>
        <v>25-29</v>
      </c>
      <c r="K8" s="13">
        <f t="shared" si="0"/>
        <v>830518.72</v>
      </c>
      <c r="L8" s="13">
        <f t="shared" si="1"/>
        <v>923481.79</v>
      </c>
      <c r="M8" s="13">
        <f t="shared" si="5"/>
        <v>1754000.51</v>
      </c>
      <c r="N8" s="2">
        <f t="shared" si="6"/>
        <v>89.933416012458665</v>
      </c>
      <c r="O8" s="7">
        <f t="shared" si="7"/>
        <v>0.96639106117377005</v>
      </c>
      <c r="P8" s="7">
        <f t="shared" si="7"/>
        <v>0.98873288555680461</v>
      </c>
    </row>
    <row r="9" spans="1:16" ht="16.5" x14ac:dyDescent="0.3">
      <c r="A9" s="1"/>
      <c r="B9" s="1">
        <v>6</v>
      </c>
      <c r="C9" s="3">
        <f t="shared" si="2"/>
        <v>5</v>
      </c>
      <c r="D9" s="12">
        <v>321952.7</v>
      </c>
      <c r="E9" s="12">
        <v>308966.7</v>
      </c>
      <c r="F9" s="12">
        <v>630919.37</v>
      </c>
      <c r="G9" s="2">
        <f t="shared" si="3"/>
        <v>104.20304194594434</v>
      </c>
      <c r="I9" s="1">
        <v>30</v>
      </c>
      <c r="J9" s="1" t="str">
        <f t="shared" si="4"/>
        <v>30-34</v>
      </c>
      <c r="K9" s="13">
        <f t="shared" si="0"/>
        <v>744101.44000000006</v>
      </c>
      <c r="L9" s="13">
        <f t="shared" si="1"/>
        <v>790723.87000000011</v>
      </c>
      <c r="M9" s="13">
        <f t="shared" si="5"/>
        <v>1534825.31</v>
      </c>
      <c r="N9" s="2">
        <f t="shared" si="6"/>
        <v>94.103829191345895</v>
      </c>
      <c r="O9" s="7">
        <f t="shared" si="7"/>
        <v>0.98985081622859206</v>
      </c>
      <c r="P9" s="7">
        <f t="shared" si="7"/>
        <v>0.97879969864970517</v>
      </c>
    </row>
    <row r="10" spans="1:16" ht="16.5" x14ac:dyDescent="0.3">
      <c r="A10" s="1"/>
      <c r="B10" s="1">
        <v>7</v>
      </c>
      <c r="C10" s="3">
        <f t="shared" si="2"/>
        <v>5</v>
      </c>
      <c r="D10" s="12">
        <v>306077</v>
      </c>
      <c r="E10" s="12">
        <v>297408</v>
      </c>
      <c r="F10" s="12">
        <v>603485</v>
      </c>
      <c r="G10" s="2">
        <f t="shared" si="3"/>
        <v>102.91485097912631</v>
      </c>
      <c r="I10" s="1">
        <v>35</v>
      </c>
      <c r="J10" s="1" t="str">
        <f t="shared" si="4"/>
        <v>35-39</v>
      </c>
      <c r="K10" s="13">
        <f t="shared" si="0"/>
        <v>672943.07</v>
      </c>
      <c r="L10" s="13">
        <f t="shared" si="1"/>
        <v>692219.3</v>
      </c>
      <c r="M10" s="13">
        <f t="shared" si="5"/>
        <v>1365162.37</v>
      </c>
      <c r="N10" s="2">
        <f t="shared" si="6"/>
        <v>97.215300122374501</v>
      </c>
      <c r="O10" s="7">
        <f t="shared" si="7"/>
        <v>1.0240651940053243</v>
      </c>
      <c r="P10" s="7">
        <f t="shared" si="7"/>
        <v>1.0163962223123995</v>
      </c>
    </row>
    <row r="11" spans="1:16" ht="16.5" x14ac:dyDescent="0.3">
      <c r="A11" s="1"/>
      <c r="B11" s="1">
        <v>8</v>
      </c>
      <c r="C11" s="3">
        <f t="shared" si="2"/>
        <v>5</v>
      </c>
      <c r="D11" s="12">
        <v>355994.5</v>
      </c>
      <c r="E11" s="12">
        <v>326745.3</v>
      </c>
      <c r="F11" s="12">
        <v>682739.8</v>
      </c>
      <c r="G11" s="2">
        <f t="shared" si="3"/>
        <v>108.95168193697049</v>
      </c>
      <c r="I11" s="1">
        <v>40</v>
      </c>
      <c r="J11" s="1" t="str">
        <f t="shared" si="4"/>
        <v>40-44</v>
      </c>
      <c r="K11" s="13">
        <f t="shared" si="0"/>
        <v>570156.81999999995</v>
      </c>
      <c r="L11" s="13">
        <f t="shared" si="1"/>
        <v>571381.35</v>
      </c>
      <c r="M11" s="13">
        <f t="shared" si="5"/>
        <v>1141538.17</v>
      </c>
      <c r="N11" s="2">
        <f t="shared" si="6"/>
        <v>99.78568953991936</v>
      </c>
      <c r="O11" s="7">
        <f t="shared" si="7"/>
        <v>0.98275697964566822</v>
      </c>
      <c r="P11" s="7">
        <f t="shared" si="7"/>
        <v>0.98671067415578251</v>
      </c>
    </row>
    <row r="12" spans="1:16" ht="16.5" x14ac:dyDescent="0.3">
      <c r="A12" s="1"/>
      <c r="B12" s="1">
        <v>9</v>
      </c>
      <c r="C12" s="3">
        <f t="shared" si="2"/>
        <v>5</v>
      </c>
      <c r="D12" s="12">
        <v>256168.4</v>
      </c>
      <c r="E12" s="12">
        <v>245411.4</v>
      </c>
      <c r="F12" s="12">
        <v>501579.8</v>
      </c>
      <c r="G12" s="2">
        <f t="shared" si="3"/>
        <v>104.3832519597704</v>
      </c>
      <c r="I12" s="1">
        <v>45</v>
      </c>
      <c r="J12" s="1" t="str">
        <f t="shared" si="4"/>
        <v>45-49</v>
      </c>
      <c r="K12" s="13">
        <f t="shared" si="0"/>
        <v>487378.01</v>
      </c>
      <c r="L12" s="13">
        <f t="shared" si="1"/>
        <v>465934.48300000001</v>
      </c>
      <c r="M12" s="13">
        <f t="shared" si="5"/>
        <v>953312.49300000002</v>
      </c>
      <c r="N12" s="2">
        <f t="shared" si="6"/>
        <v>104.6022622884514</v>
      </c>
      <c r="O12" s="7">
        <f t="shared" si="7"/>
        <v>1.0018289630149562</v>
      </c>
      <c r="P12" s="7">
        <f t="shared" si="7"/>
        <v>0.98021485859774626</v>
      </c>
    </row>
    <row r="13" spans="1:16" ht="16.5" x14ac:dyDescent="0.3">
      <c r="A13" s="1"/>
      <c r="B13" s="1">
        <v>10</v>
      </c>
      <c r="C13" s="3">
        <f t="shared" si="2"/>
        <v>10</v>
      </c>
      <c r="D13" s="12">
        <v>374248.8</v>
      </c>
      <c r="E13" s="12">
        <v>342233.3</v>
      </c>
      <c r="F13" s="12">
        <v>716482.1</v>
      </c>
      <c r="G13" s="2">
        <f t="shared" si="3"/>
        <v>109.35487575288553</v>
      </c>
      <c r="I13" s="1">
        <v>50</v>
      </c>
      <c r="J13" s="1" t="str">
        <f t="shared" si="4"/>
        <v>50-54</v>
      </c>
      <c r="K13" s="13">
        <f t="shared" si="0"/>
        <v>402819.66200000001</v>
      </c>
      <c r="L13" s="13">
        <f t="shared" si="1"/>
        <v>379296.92000000004</v>
      </c>
      <c r="M13" s="13">
        <f t="shared" si="5"/>
        <v>782116.58200000005</v>
      </c>
      <c r="N13" s="2">
        <f t="shared" si="6"/>
        <v>106.20166965763917</v>
      </c>
      <c r="O13" s="7">
        <f t="shared" si="7"/>
        <v>0.99740420645338546</v>
      </c>
      <c r="P13" s="7">
        <f t="shared" si="7"/>
        <v>1.0085621546358692</v>
      </c>
    </row>
    <row r="14" spans="1:16" ht="16.5" x14ac:dyDescent="0.3">
      <c r="A14" s="1"/>
      <c r="B14" s="1">
        <v>11</v>
      </c>
      <c r="C14" s="3">
        <f t="shared" si="2"/>
        <v>10</v>
      </c>
      <c r="D14" s="12">
        <v>242927</v>
      </c>
      <c r="E14" s="12">
        <v>229861.7</v>
      </c>
      <c r="F14" s="12">
        <v>472788.7</v>
      </c>
      <c r="G14" s="2">
        <f t="shared" si="3"/>
        <v>105.68398302109485</v>
      </c>
      <c r="I14" s="1">
        <v>55</v>
      </c>
      <c r="J14" s="1" t="str">
        <f t="shared" si="4"/>
        <v>55-59</v>
      </c>
      <c r="K14" s="13">
        <f t="shared" si="0"/>
        <v>320358.02999999997</v>
      </c>
      <c r="L14" s="13">
        <f t="shared" si="1"/>
        <v>286219.3</v>
      </c>
      <c r="M14" s="13">
        <f t="shared" si="5"/>
        <v>606577.32999999996</v>
      </c>
      <c r="N14" s="2">
        <f t="shared" si="6"/>
        <v>111.92747309493105</v>
      </c>
      <c r="O14" s="7">
        <f t="shared" si="7"/>
        <v>0.968221225076911</v>
      </c>
      <c r="P14" s="7">
        <f t="shared" si="7"/>
        <v>0.89320230115277377</v>
      </c>
    </row>
    <row r="15" spans="1:16" ht="16.5" x14ac:dyDescent="0.3">
      <c r="A15" s="1"/>
      <c r="B15" s="1">
        <v>12</v>
      </c>
      <c r="C15" s="3">
        <f t="shared" si="2"/>
        <v>10</v>
      </c>
      <c r="D15" s="12">
        <v>370081.7</v>
      </c>
      <c r="E15" s="12">
        <v>328912.59999999998</v>
      </c>
      <c r="F15" s="12">
        <v>698994.2</v>
      </c>
      <c r="G15" s="2">
        <f t="shared" si="3"/>
        <v>112.51672936822732</v>
      </c>
      <c r="I15" s="1">
        <v>60</v>
      </c>
      <c r="J15" s="1" t="str">
        <f t="shared" si="4"/>
        <v>60-64</v>
      </c>
      <c r="K15" s="13">
        <f t="shared" si="0"/>
        <v>258925.86000000002</v>
      </c>
      <c r="L15" s="13">
        <f t="shared" si="1"/>
        <v>261586.56099999999</v>
      </c>
      <c r="M15" s="13">
        <f t="shared" si="5"/>
        <v>520512.42099999997</v>
      </c>
      <c r="N15" s="2">
        <f t="shared" si="6"/>
        <v>98.982860208938646</v>
      </c>
      <c r="O15" s="7">
        <f t="shared" si="7"/>
        <v>1.0150757387568201</v>
      </c>
      <c r="P15" s="7">
        <f t="shared" si="7"/>
        <v>1.0929237195186203</v>
      </c>
    </row>
    <row r="16" spans="1:16" ht="16.5" x14ac:dyDescent="0.3">
      <c r="A16" s="1"/>
      <c r="B16" s="1">
        <v>13</v>
      </c>
      <c r="C16" s="3">
        <f t="shared" si="2"/>
        <v>10</v>
      </c>
      <c r="D16" s="12">
        <v>263278.09999999998</v>
      </c>
      <c r="E16" s="12">
        <v>252089.4</v>
      </c>
      <c r="F16" s="12">
        <v>515367.4</v>
      </c>
      <c r="G16" s="2">
        <f t="shared" si="3"/>
        <v>104.43838574727853</v>
      </c>
      <c r="I16" s="1">
        <v>65</v>
      </c>
      <c r="J16" s="1" t="str">
        <f t="shared" si="4"/>
        <v>65-69</v>
      </c>
      <c r="K16" s="13">
        <f t="shared" si="0"/>
        <v>189802.64100000003</v>
      </c>
      <c r="L16" s="13">
        <f t="shared" si="1"/>
        <v>192472.04200000002</v>
      </c>
      <c r="M16" s="13">
        <f t="shared" si="5"/>
        <v>382274.68300000008</v>
      </c>
      <c r="N16" s="2">
        <f t="shared" si="6"/>
        <v>98.613096753033886</v>
      </c>
      <c r="O16" s="7">
        <f t="shared" si="7"/>
        <v>0.95827783510984199</v>
      </c>
      <c r="P16" s="7">
        <f t="shared" si="7"/>
        <v>0.97411635268470242</v>
      </c>
    </row>
    <row r="17" spans="1:16" ht="16.5" x14ac:dyDescent="0.3">
      <c r="A17" s="1"/>
      <c r="B17" s="1">
        <v>14</v>
      </c>
      <c r="C17" s="3">
        <f t="shared" si="2"/>
        <v>10</v>
      </c>
      <c r="D17" s="12">
        <v>282140.3</v>
      </c>
      <c r="E17" s="12">
        <v>267233.7</v>
      </c>
      <c r="F17" s="12">
        <v>549374</v>
      </c>
      <c r="G17" s="2">
        <f t="shared" si="3"/>
        <v>105.57811383818732</v>
      </c>
      <c r="I17" s="1">
        <v>70</v>
      </c>
      <c r="J17" s="1" t="str">
        <f t="shared" si="4"/>
        <v>70-74</v>
      </c>
      <c r="K17" s="13">
        <f t="shared" si="0"/>
        <v>137206.94</v>
      </c>
      <c r="L17" s="13">
        <f t="shared" si="1"/>
        <v>133586.03100000002</v>
      </c>
      <c r="M17" s="13">
        <f t="shared" si="5"/>
        <v>270792.97100000002</v>
      </c>
      <c r="N17" s="2">
        <f t="shared" si="6"/>
        <v>102.7105446377099</v>
      </c>
      <c r="O17" s="7">
        <f t="shared" si="7"/>
        <v>1.0121531125337349</v>
      </c>
      <c r="P17" s="7">
        <f t="shared" si="7"/>
        <v>0.97526943576851421</v>
      </c>
    </row>
    <row r="18" spans="1:16" ht="16.5" x14ac:dyDescent="0.3">
      <c r="A18" s="1"/>
      <c r="B18" s="1">
        <v>15</v>
      </c>
      <c r="C18" s="3">
        <f t="shared" si="2"/>
        <v>15</v>
      </c>
      <c r="D18" s="12">
        <v>270132.2</v>
      </c>
      <c r="E18" s="12">
        <v>251966</v>
      </c>
      <c r="F18" s="12">
        <v>522098.2</v>
      </c>
      <c r="G18" s="2">
        <f t="shared" si="3"/>
        <v>107.20978227221134</v>
      </c>
      <c r="I18" s="1">
        <v>75</v>
      </c>
      <c r="J18" s="1" t="str">
        <f t="shared" si="4"/>
        <v>75-79</v>
      </c>
      <c r="K18" s="13">
        <f t="shared" si="0"/>
        <v>81316.299999999988</v>
      </c>
      <c r="L18" s="13">
        <f t="shared" si="1"/>
        <v>81474.881999999998</v>
      </c>
      <c r="M18" s="13">
        <f t="shared" si="5"/>
        <v>162791.18199999997</v>
      </c>
      <c r="N18" s="2">
        <f t="shared" si="6"/>
        <v>99.80536087183286</v>
      </c>
      <c r="O18" s="7">
        <f t="shared" si="7"/>
        <v>0.93020911536479711</v>
      </c>
      <c r="P18" s="7">
        <f t="shared" si="7"/>
        <v>0.92674618442915013</v>
      </c>
    </row>
    <row r="19" spans="1:16" ht="16.5" x14ac:dyDescent="0.3">
      <c r="A19" s="1"/>
      <c r="B19" s="1">
        <v>16</v>
      </c>
      <c r="C19" s="3">
        <f t="shared" si="2"/>
        <v>15</v>
      </c>
      <c r="D19" s="12">
        <v>260520.5</v>
      </c>
      <c r="E19" s="12">
        <v>254670.7</v>
      </c>
      <c r="F19" s="12">
        <v>515191.2</v>
      </c>
      <c r="G19" s="2">
        <f t="shared" si="3"/>
        <v>102.29700550554108</v>
      </c>
      <c r="I19" s="1">
        <v>80</v>
      </c>
      <c r="J19" s="1" t="str">
        <f t="shared" si="4"/>
        <v>80-84</v>
      </c>
      <c r="K19" s="13">
        <f t="shared" si="0"/>
        <v>37627.510999999999</v>
      </c>
      <c r="L19" s="13">
        <f t="shared" si="1"/>
        <v>42243.95</v>
      </c>
      <c r="M19" s="13">
        <f t="shared" si="5"/>
        <v>79871.460999999996</v>
      </c>
      <c r="N19" s="2">
        <f t="shared" si="6"/>
        <v>89.071952315065232</v>
      </c>
      <c r="O19" s="7">
        <f t="shared" si="7"/>
        <v>0.79861632596132337</v>
      </c>
      <c r="P19" s="7">
        <f t="shared" si="7"/>
        <v>0.88977544849400558</v>
      </c>
    </row>
    <row r="20" spans="1:16" ht="16.5" x14ac:dyDescent="0.3">
      <c r="A20" s="1"/>
      <c r="B20" s="1">
        <v>17</v>
      </c>
      <c r="C20" s="3">
        <f t="shared" si="2"/>
        <v>15</v>
      </c>
      <c r="D20" s="12">
        <v>214972.82</v>
      </c>
      <c r="E20" s="12">
        <v>213087.48</v>
      </c>
      <c r="F20" s="12">
        <v>428060.3</v>
      </c>
      <c r="G20" s="2">
        <f t="shared" si="3"/>
        <v>100.88477277031949</v>
      </c>
      <c r="I20" s="1">
        <v>85</v>
      </c>
      <c r="J20" s="1" t="str">
        <f t="shared" si="4"/>
        <v>85-89</v>
      </c>
      <c r="K20" s="13">
        <f t="shared" si="0"/>
        <v>12915.46005</v>
      </c>
      <c r="L20" s="13">
        <f t="shared" si="1"/>
        <v>13479.300140000001</v>
      </c>
      <c r="M20" s="13">
        <f t="shared" si="5"/>
        <v>26394.760190000001</v>
      </c>
      <c r="N20" s="2">
        <f t="shared" si="6"/>
        <v>95.816992839807767</v>
      </c>
      <c r="O20" s="7">
        <f t="shared" si="7"/>
        <v>0.60678806641079197</v>
      </c>
      <c r="P20" s="7">
        <f t="shared" si="7"/>
        <v>0.5598243735239341</v>
      </c>
    </row>
    <row r="21" spans="1:16" ht="16.5" x14ac:dyDescent="0.3">
      <c r="A21" s="1"/>
      <c r="B21" s="1">
        <v>18</v>
      </c>
      <c r="C21" s="3">
        <f t="shared" si="2"/>
        <v>15</v>
      </c>
      <c r="D21" s="12">
        <v>300764.59999999998</v>
      </c>
      <c r="E21" s="12">
        <v>299125.90000000002</v>
      </c>
      <c r="F21" s="12">
        <v>599890.5</v>
      </c>
      <c r="G21" s="2">
        <f t="shared" si="3"/>
        <v>100.54782952596213</v>
      </c>
      <c r="I21" s="1">
        <v>90</v>
      </c>
      <c r="J21" s="1" t="str">
        <f t="shared" si="4"/>
        <v>90-94</v>
      </c>
      <c r="K21" s="13">
        <f t="shared" si="0"/>
        <v>4942.410081</v>
      </c>
      <c r="L21" s="13">
        <f t="shared" si="1"/>
        <v>5911.510096</v>
      </c>
      <c r="M21" s="13">
        <f t="shared" si="5"/>
        <v>10853.920177</v>
      </c>
      <c r="N21" s="2">
        <f t="shared" si="6"/>
        <v>83.606557389528319</v>
      </c>
      <c r="O21" s="7">
        <f t="shared" si="7"/>
        <v>0.66429840587933475</v>
      </c>
      <c r="P21" s="7">
        <f t="shared" si="7"/>
        <v>0.70706006709549019</v>
      </c>
    </row>
    <row r="22" spans="1:16" ht="16.5" x14ac:dyDescent="0.3">
      <c r="A22" s="1"/>
      <c r="B22" s="1">
        <v>19</v>
      </c>
      <c r="C22" s="3">
        <f t="shared" si="2"/>
        <v>15</v>
      </c>
      <c r="D22" s="12">
        <v>176376.2</v>
      </c>
      <c r="E22" s="12">
        <v>182481.5</v>
      </c>
      <c r="F22" s="12">
        <v>358857.7</v>
      </c>
      <c r="G22" s="2">
        <f t="shared" si="3"/>
        <v>96.654290982921566</v>
      </c>
      <c r="I22" s="1">
        <v>95</v>
      </c>
      <c r="J22" s="1" t="str">
        <f t="shared" si="4"/>
        <v>95+</v>
      </c>
      <c r="K22" s="13">
        <f t="shared" si="0"/>
        <v>1964.6300940000001</v>
      </c>
      <c r="L22" s="13">
        <f t="shared" si="1"/>
        <v>3242.0800399999998</v>
      </c>
      <c r="M22" s="13">
        <f t="shared" si="5"/>
        <v>5206.7101339999999</v>
      </c>
      <c r="N22" s="2">
        <f t="shared" si="6"/>
        <v>60.5978282386884</v>
      </c>
    </row>
    <row r="23" spans="1:16" ht="16.5" x14ac:dyDescent="0.3">
      <c r="A23" s="1"/>
      <c r="B23" s="1">
        <v>20</v>
      </c>
      <c r="C23" s="3">
        <f t="shared" si="2"/>
        <v>20</v>
      </c>
      <c r="D23" s="12">
        <v>257163.9</v>
      </c>
      <c r="E23" s="12">
        <v>297910.2</v>
      </c>
      <c r="F23" s="12">
        <v>555074.1</v>
      </c>
      <c r="G23" s="2">
        <f t="shared" si="3"/>
        <v>86.322623394566548</v>
      </c>
      <c r="I23" s="1"/>
      <c r="J23" s="1" t="s">
        <v>8</v>
      </c>
      <c r="K23" s="13">
        <f>SUM(K3:K22)</f>
        <v>11408941.724225</v>
      </c>
      <c r="L23" s="13">
        <f>SUM(L3:L22)</f>
        <v>11349447.489275999</v>
      </c>
      <c r="M23" s="13">
        <f>SUM(M3:M22)</f>
        <v>22758389.213500999</v>
      </c>
      <c r="N23" s="2">
        <f t="shared" si="6"/>
        <v>100.5242037993939</v>
      </c>
    </row>
    <row r="24" spans="1:16" ht="16.5" x14ac:dyDescent="0.3">
      <c r="A24" s="1"/>
      <c r="B24" s="1">
        <v>21</v>
      </c>
      <c r="C24" s="3">
        <f t="shared" si="2"/>
        <v>20</v>
      </c>
      <c r="D24" s="12">
        <v>166200.70000000001</v>
      </c>
      <c r="E24" s="12">
        <v>174552.5</v>
      </c>
      <c r="F24" s="12">
        <v>340753.2</v>
      </c>
      <c r="G24" s="2">
        <f t="shared" si="3"/>
        <v>95.215307715443785</v>
      </c>
    </row>
    <row r="25" spans="1:16" ht="16.5" x14ac:dyDescent="0.3">
      <c r="A25" s="1"/>
      <c r="B25" s="1">
        <v>22</v>
      </c>
      <c r="C25" s="3">
        <f t="shared" si="2"/>
        <v>20</v>
      </c>
      <c r="D25" s="12">
        <v>239262</v>
      </c>
      <c r="E25" s="12">
        <v>262115.1</v>
      </c>
      <c r="F25" s="12">
        <v>501377.1</v>
      </c>
      <c r="G25" s="2">
        <f t="shared" si="3"/>
        <v>91.281272998007353</v>
      </c>
    </row>
    <row r="26" spans="1:16" ht="16.5" x14ac:dyDescent="0.3">
      <c r="A26" s="1"/>
      <c r="B26" s="1">
        <v>23</v>
      </c>
      <c r="C26" s="3">
        <f t="shared" si="2"/>
        <v>20</v>
      </c>
      <c r="D26" s="12">
        <v>148739.20000000001</v>
      </c>
      <c r="E26" s="12">
        <v>162932.1</v>
      </c>
      <c r="F26" s="12">
        <v>311671.40000000002</v>
      </c>
      <c r="G26" s="2">
        <f t="shared" si="3"/>
        <v>91.289070723325864</v>
      </c>
    </row>
    <row r="27" spans="1:16" ht="16.5" x14ac:dyDescent="0.3">
      <c r="A27" s="1"/>
      <c r="B27" s="1">
        <v>24</v>
      </c>
      <c r="C27" s="3">
        <f t="shared" si="2"/>
        <v>20</v>
      </c>
      <c r="D27" s="12">
        <v>163337.4</v>
      </c>
      <c r="E27" s="12">
        <v>179776.9</v>
      </c>
      <c r="F27" s="12">
        <v>343114.3</v>
      </c>
      <c r="G27" s="2">
        <f t="shared" si="3"/>
        <v>90.855610481658104</v>
      </c>
    </row>
    <row r="28" spans="1:16" ht="16.5" x14ac:dyDescent="0.3">
      <c r="A28" s="1"/>
      <c r="B28" s="1">
        <v>25</v>
      </c>
      <c r="C28" s="3">
        <f t="shared" si="2"/>
        <v>25</v>
      </c>
      <c r="D28" s="12">
        <v>261322.2</v>
      </c>
      <c r="E28" s="12">
        <v>295778.09999999998</v>
      </c>
      <c r="F28" s="12">
        <v>557100.4</v>
      </c>
      <c r="G28" s="2">
        <f t="shared" si="3"/>
        <v>88.35076024898396</v>
      </c>
    </row>
    <row r="29" spans="1:16" ht="16.5" x14ac:dyDescent="0.3">
      <c r="A29" s="1"/>
      <c r="B29" s="1">
        <v>26</v>
      </c>
      <c r="C29" s="3">
        <f t="shared" si="2"/>
        <v>25</v>
      </c>
      <c r="D29" s="12">
        <v>147699.70000000001</v>
      </c>
      <c r="E29" s="12">
        <v>164412.20000000001</v>
      </c>
      <c r="F29" s="12">
        <v>312111.90000000002</v>
      </c>
      <c r="G29" s="2">
        <f t="shared" si="3"/>
        <v>89.835000079069559</v>
      </c>
    </row>
    <row r="30" spans="1:16" ht="16.5" x14ac:dyDescent="0.3">
      <c r="A30" s="1"/>
      <c r="B30" s="1">
        <v>27</v>
      </c>
      <c r="C30" s="3">
        <f t="shared" si="2"/>
        <v>25</v>
      </c>
      <c r="D30" s="12">
        <v>129621.5</v>
      </c>
      <c r="E30" s="12">
        <v>143893.70000000001</v>
      </c>
      <c r="F30" s="12">
        <v>273515.3</v>
      </c>
      <c r="G30" s="2">
        <f t="shared" si="3"/>
        <v>90.081428165374845</v>
      </c>
    </row>
    <row r="31" spans="1:16" ht="16.5" x14ac:dyDescent="0.3">
      <c r="A31" s="1"/>
      <c r="B31" s="1">
        <v>28</v>
      </c>
      <c r="C31" s="3">
        <f t="shared" si="2"/>
        <v>25</v>
      </c>
      <c r="D31" s="12">
        <v>196093</v>
      </c>
      <c r="E31" s="12">
        <v>223377.6</v>
      </c>
      <c r="F31" s="12">
        <v>419470.55</v>
      </c>
      <c r="G31" s="2">
        <f t="shared" si="3"/>
        <v>87.785435961349748</v>
      </c>
    </row>
    <row r="32" spans="1:16" ht="16.5" x14ac:dyDescent="0.3">
      <c r="A32" s="1"/>
      <c r="B32" s="1">
        <v>29</v>
      </c>
      <c r="C32" s="3">
        <f t="shared" si="2"/>
        <v>25</v>
      </c>
      <c r="D32" s="12">
        <v>95782.32</v>
      </c>
      <c r="E32" s="12">
        <v>96020.19</v>
      </c>
      <c r="F32" s="12">
        <v>191802.5</v>
      </c>
      <c r="G32" s="2">
        <f t="shared" si="3"/>
        <v>99.752270850536746</v>
      </c>
    </row>
    <row r="33" spans="1:7" ht="16.5" x14ac:dyDescent="0.3">
      <c r="A33" s="1"/>
      <c r="B33" s="1">
        <v>30</v>
      </c>
      <c r="C33" s="3">
        <f t="shared" si="2"/>
        <v>30</v>
      </c>
      <c r="D33" s="12">
        <v>302174.2</v>
      </c>
      <c r="E33" s="12">
        <v>335150</v>
      </c>
      <c r="F33" s="12">
        <v>637324.24</v>
      </c>
      <c r="G33" s="2">
        <f t="shared" si="3"/>
        <v>90.160883186632859</v>
      </c>
    </row>
    <row r="34" spans="1:7" ht="16.5" x14ac:dyDescent="0.3">
      <c r="A34" s="1"/>
      <c r="B34" s="1">
        <v>31</v>
      </c>
      <c r="C34" s="3">
        <f t="shared" si="2"/>
        <v>30</v>
      </c>
      <c r="D34" s="12">
        <v>88690.27</v>
      </c>
      <c r="E34" s="12">
        <v>82347.070000000007</v>
      </c>
      <c r="F34" s="12">
        <v>171037.3</v>
      </c>
      <c r="G34" s="2">
        <f t="shared" si="3"/>
        <v>107.70300631218572</v>
      </c>
    </row>
    <row r="35" spans="1:7" ht="16.5" x14ac:dyDescent="0.3">
      <c r="A35" s="1"/>
      <c r="B35" s="1">
        <v>32</v>
      </c>
      <c r="C35" s="3">
        <f t="shared" si="2"/>
        <v>30</v>
      </c>
      <c r="D35" s="12">
        <v>174949</v>
      </c>
      <c r="E35" s="12">
        <v>186631</v>
      </c>
      <c r="F35" s="12">
        <v>361580</v>
      </c>
      <c r="G35" s="2">
        <f t="shared" si="3"/>
        <v>93.740589719821472</v>
      </c>
    </row>
    <row r="36" spans="1:7" ht="16.5" x14ac:dyDescent="0.3">
      <c r="A36" s="1"/>
      <c r="B36" s="1">
        <v>33</v>
      </c>
      <c r="C36" s="3">
        <f t="shared" si="2"/>
        <v>30</v>
      </c>
      <c r="D36" s="12">
        <v>91905.919999999998</v>
      </c>
      <c r="E36" s="12">
        <v>94064.37</v>
      </c>
      <c r="F36" s="12">
        <v>185970.3</v>
      </c>
      <c r="G36" s="2">
        <f t="shared" si="3"/>
        <v>97.705347944179081</v>
      </c>
    </row>
    <row r="37" spans="1:7" ht="16.5" x14ac:dyDescent="0.3">
      <c r="A37" s="1"/>
      <c r="B37" s="1">
        <v>34</v>
      </c>
      <c r="C37" s="3">
        <f t="shared" si="2"/>
        <v>30</v>
      </c>
      <c r="D37" s="12">
        <v>86382.05</v>
      </c>
      <c r="E37" s="12">
        <v>92531.43</v>
      </c>
      <c r="F37" s="12">
        <v>178913.5</v>
      </c>
      <c r="G37" s="2">
        <f t="shared" si="3"/>
        <v>93.354279729601075</v>
      </c>
    </row>
    <row r="38" spans="1:7" ht="16.5" x14ac:dyDescent="0.3">
      <c r="A38" s="1"/>
      <c r="B38" s="1">
        <v>35</v>
      </c>
      <c r="C38" s="3">
        <f t="shared" si="2"/>
        <v>35</v>
      </c>
      <c r="D38" s="12">
        <v>290148.59999999998</v>
      </c>
      <c r="E38" s="12">
        <v>296377.2</v>
      </c>
      <c r="F38" s="12">
        <v>586525.80000000005</v>
      </c>
      <c r="G38" s="2">
        <f t="shared" si="3"/>
        <v>97.89842133605417</v>
      </c>
    </row>
    <row r="39" spans="1:7" ht="16.5" x14ac:dyDescent="0.3">
      <c r="A39" s="1"/>
      <c r="B39" s="1">
        <v>36</v>
      </c>
      <c r="C39" s="3">
        <f t="shared" si="2"/>
        <v>35</v>
      </c>
      <c r="D39" s="12">
        <v>111120.5</v>
      </c>
      <c r="E39" s="12">
        <v>111887</v>
      </c>
      <c r="F39" s="12">
        <v>223007.5</v>
      </c>
      <c r="G39" s="2">
        <f t="shared" si="3"/>
        <v>99.31493381715481</v>
      </c>
    </row>
    <row r="40" spans="1:7" ht="16.5" x14ac:dyDescent="0.3">
      <c r="A40" s="1"/>
      <c r="B40" s="1">
        <v>37</v>
      </c>
      <c r="C40" s="3">
        <f t="shared" si="2"/>
        <v>35</v>
      </c>
      <c r="D40" s="12">
        <v>73766.13</v>
      </c>
      <c r="E40" s="12">
        <v>74876.19</v>
      </c>
      <c r="F40" s="12">
        <v>148642.29999999999</v>
      </c>
      <c r="G40" s="2">
        <f t="shared" si="3"/>
        <v>98.517472643840449</v>
      </c>
    </row>
    <row r="41" spans="1:7" ht="16.5" x14ac:dyDescent="0.3">
      <c r="A41" s="1"/>
      <c r="B41" s="1">
        <v>38</v>
      </c>
      <c r="C41" s="3">
        <f t="shared" si="2"/>
        <v>35</v>
      </c>
      <c r="D41" s="12">
        <v>131885.70000000001</v>
      </c>
      <c r="E41" s="12">
        <v>142995.1</v>
      </c>
      <c r="F41" s="12">
        <v>274880.8</v>
      </c>
      <c r="G41" s="2">
        <f t="shared" si="3"/>
        <v>92.230922598047073</v>
      </c>
    </row>
    <row r="42" spans="1:7" ht="16.5" x14ac:dyDescent="0.3">
      <c r="A42" s="1"/>
      <c r="B42" s="1">
        <v>39</v>
      </c>
      <c r="C42" s="3">
        <f t="shared" si="2"/>
        <v>35</v>
      </c>
      <c r="D42" s="12">
        <v>66022.14</v>
      </c>
      <c r="E42" s="12">
        <v>66083.81</v>
      </c>
      <c r="F42" s="12">
        <v>132106</v>
      </c>
      <c r="G42" s="2">
        <f t="shared" si="3"/>
        <v>99.906679109452085</v>
      </c>
    </row>
    <row r="43" spans="1:7" ht="16.5" x14ac:dyDescent="0.3">
      <c r="A43" s="1"/>
      <c r="B43" s="1">
        <v>40</v>
      </c>
      <c r="C43" s="3">
        <f t="shared" si="2"/>
        <v>40</v>
      </c>
      <c r="D43" s="12">
        <v>275973.3</v>
      </c>
      <c r="E43" s="12">
        <v>287822.7</v>
      </c>
      <c r="F43" s="12">
        <v>563796</v>
      </c>
      <c r="G43" s="2">
        <f t="shared" si="3"/>
        <v>95.883090527606058</v>
      </c>
    </row>
    <row r="44" spans="1:7" ht="16.5" x14ac:dyDescent="0.3">
      <c r="A44" s="1"/>
      <c r="B44" s="1">
        <v>41</v>
      </c>
      <c r="C44" s="3">
        <f t="shared" si="2"/>
        <v>40</v>
      </c>
      <c r="D44" s="12">
        <v>64330.62</v>
      </c>
      <c r="E44" s="12">
        <v>58850.8</v>
      </c>
      <c r="F44" s="12">
        <v>123181.4</v>
      </c>
      <c r="G44" s="2">
        <f t="shared" si="3"/>
        <v>109.31137724550899</v>
      </c>
    </row>
    <row r="45" spans="1:7" ht="16.5" x14ac:dyDescent="0.3">
      <c r="A45" s="1"/>
      <c r="B45" s="1">
        <v>42</v>
      </c>
      <c r="C45" s="3">
        <f t="shared" si="2"/>
        <v>40</v>
      </c>
      <c r="D45" s="12">
        <v>111006</v>
      </c>
      <c r="E45" s="12">
        <v>106345.5</v>
      </c>
      <c r="F45" s="12">
        <v>217351.52</v>
      </c>
      <c r="G45" s="2">
        <f t="shared" si="3"/>
        <v>104.38241392442558</v>
      </c>
    </row>
    <row r="46" spans="1:7" ht="16.5" x14ac:dyDescent="0.3">
      <c r="A46" s="1"/>
      <c r="B46" s="1">
        <v>43</v>
      </c>
      <c r="C46" s="3">
        <f t="shared" si="2"/>
        <v>40</v>
      </c>
      <c r="D46" s="12">
        <v>61062.11</v>
      </c>
      <c r="E46" s="12">
        <v>60630.42</v>
      </c>
      <c r="F46" s="12">
        <v>121692.5</v>
      </c>
      <c r="G46" s="2">
        <f t="shared" si="3"/>
        <v>100.71200232490555</v>
      </c>
    </row>
    <row r="47" spans="1:7" ht="16.5" x14ac:dyDescent="0.3">
      <c r="A47" s="1"/>
      <c r="B47" s="1">
        <v>44</v>
      </c>
      <c r="C47" s="3">
        <f t="shared" si="2"/>
        <v>40</v>
      </c>
      <c r="D47" s="12">
        <v>57784.79</v>
      </c>
      <c r="E47" s="12">
        <v>57731.93</v>
      </c>
      <c r="F47" s="12">
        <v>115516.7</v>
      </c>
      <c r="G47" s="2">
        <f t="shared" si="3"/>
        <v>100.09156111704563</v>
      </c>
    </row>
    <row r="48" spans="1:7" ht="16.5" x14ac:dyDescent="0.3">
      <c r="A48" s="1"/>
      <c r="B48" s="1">
        <v>45</v>
      </c>
      <c r="C48" s="3">
        <f t="shared" si="2"/>
        <v>45</v>
      </c>
      <c r="D48" s="12">
        <v>225447.9</v>
      </c>
      <c r="E48" s="12">
        <v>219527.59</v>
      </c>
      <c r="F48" s="12">
        <v>444975.5</v>
      </c>
      <c r="G48" s="2">
        <f t="shared" si="3"/>
        <v>102.69684097566049</v>
      </c>
    </row>
    <row r="49" spans="1:7" ht="16.5" x14ac:dyDescent="0.3">
      <c r="A49" s="1"/>
      <c r="B49" s="1">
        <v>46</v>
      </c>
      <c r="C49" s="3">
        <f t="shared" si="2"/>
        <v>45</v>
      </c>
      <c r="D49" s="12">
        <v>68559.42</v>
      </c>
      <c r="E49" s="12">
        <v>63987.033000000003</v>
      </c>
      <c r="F49" s="12">
        <v>132546.5</v>
      </c>
      <c r="G49" s="2">
        <f t="shared" si="3"/>
        <v>107.14580249407719</v>
      </c>
    </row>
    <row r="50" spans="1:7" ht="16.5" x14ac:dyDescent="0.3">
      <c r="A50" s="1"/>
      <c r="B50" s="1">
        <v>47</v>
      </c>
      <c r="C50" s="3">
        <f t="shared" si="2"/>
        <v>45</v>
      </c>
      <c r="D50" s="12">
        <v>55229.89</v>
      </c>
      <c r="E50" s="12">
        <v>50727.98</v>
      </c>
      <c r="F50" s="12">
        <v>105957.9</v>
      </c>
      <c r="G50" s="2">
        <f t="shared" si="3"/>
        <v>108.8746092393192</v>
      </c>
    </row>
    <row r="51" spans="1:7" ht="16.5" x14ac:dyDescent="0.3">
      <c r="A51" s="1"/>
      <c r="B51" s="1">
        <v>48</v>
      </c>
      <c r="C51" s="3">
        <f t="shared" si="2"/>
        <v>45</v>
      </c>
      <c r="D51" s="12">
        <v>92478.57</v>
      </c>
      <c r="E51" s="12">
        <v>88117.62</v>
      </c>
      <c r="F51" s="12">
        <v>180596.2</v>
      </c>
      <c r="G51" s="2">
        <f t="shared" si="3"/>
        <v>104.94901019796042</v>
      </c>
    </row>
    <row r="52" spans="1:7" ht="16.5" x14ac:dyDescent="0.3">
      <c r="A52" s="1"/>
      <c r="B52" s="1">
        <v>49</v>
      </c>
      <c r="C52" s="3">
        <f t="shared" si="2"/>
        <v>45</v>
      </c>
      <c r="D52" s="12">
        <v>45662.23</v>
      </c>
      <c r="E52" s="12">
        <v>43574.26</v>
      </c>
      <c r="F52" s="12">
        <v>89236.49</v>
      </c>
      <c r="G52" s="2">
        <f t="shared" si="3"/>
        <v>104.79175090982613</v>
      </c>
    </row>
    <row r="53" spans="1:7" ht="16.5" x14ac:dyDescent="0.3">
      <c r="A53" s="1"/>
      <c r="B53" s="1">
        <v>50</v>
      </c>
      <c r="C53" s="3">
        <f t="shared" si="2"/>
        <v>50</v>
      </c>
      <c r="D53" s="12">
        <v>190886.3</v>
      </c>
      <c r="E53" s="12">
        <v>191890.6</v>
      </c>
      <c r="F53" s="12">
        <v>382776.9</v>
      </c>
      <c r="G53" s="2">
        <f t="shared" si="3"/>
        <v>99.476628870825351</v>
      </c>
    </row>
    <row r="54" spans="1:7" ht="16.5" x14ac:dyDescent="0.3">
      <c r="A54" s="1"/>
      <c r="B54" s="1">
        <v>51</v>
      </c>
      <c r="C54" s="3">
        <f t="shared" si="2"/>
        <v>50</v>
      </c>
      <c r="D54" s="12">
        <v>54375.32</v>
      </c>
      <c r="E54" s="12">
        <v>44323.11</v>
      </c>
      <c r="F54" s="12">
        <v>98698.43</v>
      </c>
      <c r="G54" s="2">
        <f t="shared" si="3"/>
        <v>122.67938779566687</v>
      </c>
    </row>
    <row r="55" spans="1:7" ht="16.5" x14ac:dyDescent="0.3">
      <c r="A55" s="1"/>
      <c r="B55" s="1">
        <v>52</v>
      </c>
      <c r="C55" s="3">
        <f t="shared" si="2"/>
        <v>50</v>
      </c>
      <c r="D55" s="12">
        <v>75140.490000000005</v>
      </c>
      <c r="E55" s="12">
        <v>67977.960000000006</v>
      </c>
      <c r="F55" s="12">
        <v>143118.5</v>
      </c>
      <c r="G55" s="2">
        <f t="shared" si="3"/>
        <v>110.53654743390358</v>
      </c>
    </row>
    <row r="56" spans="1:7" ht="16.5" x14ac:dyDescent="0.3">
      <c r="A56" s="1"/>
      <c r="B56" s="1">
        <v>53</v>
      </c>
      <c r="C56" s="3">
        <f t="shared" si="2"/>
        <v>50</v>
      </c>
      <c r="D56" s="12">
        <v>40235.269999999997</v>
      </c>
      <c r="E56" s="12">
        <v>36913.9</v>
      </c>
      <c r="F56" s="12">
        <v>77149.17</v>
      </c>
      <c r="G56" s="2">
        <f t="shared" si="3"/>
        <v>108.99761336515512</v>
      </c>
    </row>
    <row r="57" spans="1:7" ht="16.5" x14ac:dyDescent="0.3">
      <c r="A57" s="1"/>
      <c r="B57" s="1">
        <v>54</v>
      </c>
      <c r="C57" s="3">
        <f t="shared" si="2"/>
        <v>50</v>
      </c>
      <c r="D57" s="12">
        <v>42182.281999999999</v>
      </c>
      <c r="E57" s="12">
        <v>38191.35</v>
      </c>
      <c r="F57" s="12">
        <v>80373.63</v>
      </c>
      <c r="G57" s="2">
        <f t="shared" si="3"/>
        <v>110.4498322264073</v>
      </c>
    </row>
    <row r="58" spans="1:7" ht="16.5" x14ac:dyDescent="0.3">
      <c r="A58" s="1"/>
      <c r="B58" s="1">
        <v>55</v>
      </c>
      <c r="C58" s="3">
        <f t="shared" si="2"/>
        <v>55</v>
      </c>
      <c r="D58" s="12">
        <v>132502.39999999999</v>
      </c>
      <c r="E58" s="12">
        <v>129313.2</v>
      </c>
      <c r="F58" s="12">
        <v>261815.6</v>
      </c>
      <c r="G58" s="2">
        <f t="shared" si="3"/>
        <v>102.4662602116412</v>
      </c>
    </row>
    <row r="59" spans="1:7" ht="16.5" x14ac:dyDescent="0.3">
      <c r="A59" s="1"/>
      <c r="B59" s="1">
        <v>56</v>
      </c>
      <c r="C59" s="3">
        <f t="shared" si="2"/>
        <v>55</v>
      </c>
      <c r="D59" s="12">
        <v>56542.58</v>
      </c>
      <c r="E59" s="12">
        <v>45089.58</v>
      </c>
      <c r="F59" s="12">
        <v>101632.2</v>
      </c>
      <c r="G59" s="2">
        <f t="shared" si="3"/>
        <v>125.40054708870652</v>
      </c>
    </row>
    <row r="60" spans="1:7" ht="16.5" x14ac:dyDescent="0.3">
      <c r="A60" s="1"/>
      <c r="B60" s="1">
        <v>57</v>
      </c>
      <c r="C60" s="3">
        <f t="shared" si="2"/>
        <v>55</v>
      </c>
      <c r="D60" s="12">
        <v>43750.46</v>
      </c>
      <c r="E60" s="12">
        <v>36808.18</v>
      </c>
      <c r="F60" s="12">
        <v>80558.64</v>
      </c>
      <c r="G60" s="2">
        <f t="shared" si="3"/>
        <v>118.86069889899473</v>
      </c>
    </row>
    <row r="61" spans="1:7" ht="16.5" x14ac:dyDescent="0.3">
      <c r="A61" s="1"/>
      <c r="B61" s="1">
        <v>58</v>
      </c>
      <c r="C61" s="3">
        <f t="shared" si="2"/>
        <v>55</v>
      </c>
      <c r="D61" s="12">
        <v>61740.480000000003</v>
      </c>
      <c r="E61" s="12">
        <v>52296.160000000003</v>
      </c>
      <c r="F61" s="12">
        <v>114036.6</v>
      </c>
      <c r="G61" s="2">
        <f t="shared" si="3"/>
        <v>118.05929919137466</v>
      </c>
    </row>
    <row r="62" spans="1:7" ht="16.5" x14ac:dyDescent="0.3">
      <c r="A62" s="1"/>
      <c r="B62" s="1">
        <v>59</v>
      </c>
      <c r="C62" s="3">
        <f t="shared" si="2"/>
        <v>55</v>
      </c>
      <c r="D62" s="12">
        <v>25822.11</v>
      </c>
      <c r="E62" s="12">
        <v>22712.18</v>
      </c>
      <c r="F62" s="12">
        <v>48534.29</v>
      </c>
      <c r="G62" s="2">
        <f t="shared" si="3"/>
        <v>113.69278510473235</v>
      </c>
    </row>
    <row r="63" spans="1:7" ht="16.5" x14ac:dyDescent="0.3">
      <c r="A63" s="1"/>
      <c r="B63" s="1">
        <v>60</v>
      </c>
      <c r="C63" s="3">
        <f t="shared" si="2"/>
        <v>60</v>
      </c>
      <c r="D63" s="12">
        <v>143109.6</v>
      </c>
      <c r="E63" s="12">
        <v>153435</v>
      </c>
      <c r="F63" s="12">
        <v>296544.59999999998</v>
      </c>
      <c r="G63" s="2">
        <f t="shared" si="3"/>
        <v>93.270505425750315</v>
      </c>
    </row>
    <row r="64" spans="1:7" ht="16.5" x14ac:dyDescent="0.3">
      <c r="A64" s="1"/>
      <c r="B64" s="1">
        <v>61</v>
      </c>
      <c r="C64" s="3">
        <f t="shared" si="2"/>
        <v>60</v>
      </c>
      <c r="D64" s="12">
        <v>27460.77</v>
      </c>
      <c r="E64" s="12">
        <v>25214.22</v>
      </c>
      <c r="F64" s="12">
        <v>52674.99</v>
      </c>
      <c r="G64" s="2">
        <f t="shared" si="3"/>
        <v>108.90985324947589</v>
      </c>
    </row>
    <row r="65" spans="1:7" ht="16.5" x14ac:dyDescent="0.3">
      <c r="A65" s="1"/>
      <c r="B65" s="1">
        <v>62</v>
      </c>
      <c r="C65" s="3">
        <f t="shared" si="2"/>
        <v>60</v>
      </c>
      <c r="D65" s="12">
        <v>39169.26</v>
      </c>
      <c r="E65" s="12">
        <v>37671.56</v>
      </c>
      <c r="F65" s="12">
        <v>76840.820000000007</v>
      </c>
      <c r="G65" s="2">
        <f t="shared" si="3"/>
        <v>103.97567820392892</v>
      </c>
    </row>
    <row r="66" spans="1:7" ht="16.5" x14ac:dyDescent="0.3">
      <c r="A66" s="1"/>
      <c r="B66" s="1">
        <v>63</v>
      </c>
      <c r="C66" s="3">
        <f t="shared" si="2"/>
        <v>60</v>
      </c>
      <c r="D66" s="12">
        <v>26412.38</v>
      </c>
      <c r="E66" s="12">
        <v>24112.97</v>
      </c>
      <c r="F66" s="12">
        <v>50525.35</v>
      </c>
      <c r="G66" s="2">
        <f t="shared" si="3"/>
        <v>109.53598830836681</v>
      </c>
    </row>
    <row r="67" spans="1:7" ht="16.5" x14ac:dyDescent="0.3">
      <c r="A67" s="1"/>
      <c r="B67" s="1">
        <v>64</v>
      </c>
      <c r="C67" s="3">
        <f t="shared" si="2"/>
        <v>60</v>
      </c>
      <c r="D67" s="12">
        <v>22773.85</v>
      </c>
      <c r="E67" s="12">
        <v>21152.811000000002</v>
      </c>
      <c r="F67" s="12">
        <v>43926.66</v>
      </c>
      <c r="G67" s="2">
        <f t="shared" si="3"/>
        <v>107.66346846289127</v>
      </c>
    </row>
    <row r="68" spans="1:7" ht="16.5" x14ac:dyDescent="0.3">
      <c r="A68" s="1"/>
      <c r="B68" s="1">
        <v>65</v>
      </c>
      <c r="C68" s="3">
        <f t="shared" ref="C68:C101" si="8">5*INT(B68/5)</f>
        <v>65</v>
      </c>
      <c r="D68" s="12">
        <v>94716.31</v>
      </c>
      <c r="E68" s="12">
        <v>105217.8</v>
      </c>
      <c r="F68" s="12">
        <v>199934.15</v>
      </c>
      <c r="G68" s="2">
        <f t="shared" ref="G68:G102" si="9">D68/E68*100</f>
        <v>90.019283809393457</v>
      </c>
    </row>
    <row r="69" spans="1:7" ht="16.5" x14ac:dyDescent="0.3">
      <c r="A69" s="1"/>
      <c r="B69" s="1">
        <v>66</v>
      </c>
      <c r="C69" s="3">
        <f t="shared" si="8"/>
        <v>65</v>
      </c>
      <c r="D69" s="12">
        <v>23883.91</v>
      </c>
      <c r="E69" s="12">
        <v>21240.911</v>
      </c>
      <c r="F69" s="12">
        <v>45124.82</v>
      </c>
      <c r="G69" s="2">
        <f t="shared" si="9"/>
        <v>112.44296442840893</v>
      </c>
    </row>
    <row r="70" spans="1:7" ht="16.5" x14ac:dyDescent="0.3">
      <c r="A70" s="1"/>
      <c r="B70" s="1">
        <v>67</v>
      </c>
      <c r="C70" s="3">
        <f t="shared" si="8"/>
        <v>65</v>
      </c>
      <c r="D70" s="12">
        <v>21954.521000000001</v>
      </c>
      <c r="E70" s="12">
        <v>20685.881000000001</v>
      </c>
      <c r="F70" s="12">
        <v>42640.402000000002</v>
      </c>
      <c r="G70" s="2">
        <f t="shared" si="9"/>
        <v>106.13287874952002</v>
      </c>
    </row>
    <row r="71" spans="1:7" ht="16.5" x14ac:dyDescent="0.3">
      <c r="A71" s="1"/>
      <c r="B71" s="1">
        <v>68</v>
      </c>
      <c r="C71" s="3">
        <f t="shared" si="8"/>
        <v>65</v>
      </c>
      <c r="D71" s="12">
        <v>35521.919999999998</v>
      </c>
      <c r="E71" s="12">
        <v>33222.51</v>
      </c>
      <c r="F71" s="12">
        <v>68744.429999999993</v>
      </c>
      <c r="G71" s="2">
        <f t="shared" si="9"/>
        <v>106.92124105011931</v>
      </c>
    </row>
    <row r="72" spans="1:7" ht="16.5" x14ac:dyDescent="0.3">
      <c r="A72" s="1"/>
      <c r="B72" s="1">
        <v>69</v>
      </c>
      <c r="C72" s="3">
        <f t="shared" si="8"/>
        <v>65</v>
      </c>
      <c r="D72" s="12">
        <v>13725.98</v>
      </c>
      <c r="E72" s="12">
        <v>12104.94</v>
      </c>
      <c r="F72" s="12">
        <v>25830.92</v>
      </c>
      <c r="G72" s="2">
        <f t="shared" si="9"/>
        <v>113.39155749636099</v>
      </c>
    </row>
    <row r="73" spans="1:7" ht="16.5" x14ac:dyDescent="0.3">
      <c r="A73" s="1"/>
      <c r="B73" s="1">
        <v>70</v>
      </c>
      <c r="C73" s="3">
        <f t="shared" si="8"/>
        <v>70</v>
      </c>
      <c r="D73" s="12">
        <v>71889.600000000006</v>
      </c>
      <c r="E73" s="12">
        <v>78638.06</v>
      </c>
      <c r="F73" s="12">
        <v>150527.70000000001</v>
      </c>
      <c r="G73" s="2">
        <f t="shared" si="9"/>
        <v>91.41832847860185</v>
      </c>
    </row>
    <row r="74" spans="1:7" ht="16.5" x14ac:dyDescent="0.3">
      <c r="A74" s="1"/>
      <c r="B74" s="1">
        <v>71</v>
      </c>
      <c r="C74" s="3">
        <f t="shared" si="8"/>
        <v>70</v>
      </c>
      <c r="D74" s="12">
        <v>12994.75</v>
      </c>
      <c r="E74" s="12">
        <v>10950.83</v>
      </c>
      <c r="F74" s="12">
        <v>23945.58</v>
      </c>
      <c r="G74" s="2">
        <f t="shared" si="9"/>
        <v>118.66452131938858</v>
      </c>
    </row>
    <row r="75" spans="1:7" ht="16.5" x14ac:dyDescent="0.3">
      <c r="A75" s="1"/>
      <c r="B75" s="1">
        <v>72</v>
      </c>
      <c r="C75" s="3">
        <f t="shared" si="8"/>
        <v>70</v>
      </c>
      <c r="D75" s="12">
        <v>22844.33</v>
      </c>
      <c r="E75" s="12">
        <v>20685.881000000001</v>
      </c>
      <c r="F75" s="12">
        <v>43530.21</v>
      </c>
      <c r="G75" s="2">
        <f t="shared" si="9"/>
        <v>110.43440692712096</v>
      </c>
    </row>
    <row r="76" spans="1:7" ht="16.5" x14ac:dyDescent="0.3">
      <c r="A76" s="1"/>
      <c r="B76" s="1">
        <v>73</v>
      </c>
      <c r="C76" s="3">
        <f t="shared" si="8"/>
        <v>70</v>
      </c>
      <c r="D76" s="12">
        <v>14941.76</v>
      </c>
      <c r="E76" s="12">
        <v>12334</v>
      </c>
      <c r="F76" s="12">
        <v>27275.759999999998</v>
      </c>
      <c r="G76" s="2">
        <f t="shared" si="9"/>
        <v>121.14285714285715</v>
      </c>
    </row>
    <row r="77" spans="1:7" ht="16.5" x14ac:dyDescent="0.3">
      <c r="A77" s="1"/>
      <c r="B77" s="1">
        <v>74</v>
      </c>
      <c r="C77" s="3">
        <f t="shared" si="8"/>
        <v>70</v>
      </c>
      <c r="D77" s="12">
        <v>14536.5</v>
      </c>
      <c r="E77" s="12">
        <v>10977.26</v>
      </c>
      <c r="F77" s="12">
        <v>25513.759999999998</v>
      </c>
      <c r="G77" s="2">
        <f t="shared" si="9"/>
        <v>132.42375601926165</v>
      </c>
    </row>
    <row r="78" spans="1:7" ht="16.5" x14ac:dyDescent="0.3">
      <c r="A78" s="1"/>
      <c r="B78" s="1">
        <v>75</v>
      </c>
      <c r="C78" s="3">
        <f t="shared" si="8"/>
        <v>75</v>
      </c>
      <c r="D78" s="12">
        <v>39319.03</v>
      </c>
      <c r="E78" s="12">
        <v>42975.182000000001</v>
      </c>
      <c r="F78" s="12">
        <v>82294.210000000006</v>
      </c>
      <c r="G78" s="2">
        <f t="shared" si="9"/>
        <v>91.492410666230555</v>
      </c>
    </row>
    <row r="79" spans="1:7" ht="16.5" x14ac:dyDescent="0.3">
      <c r="A79" s="1"/>
      <c r="B79" s="1">
        <v>76</v>
      </c>
      <c r="C79" s="3">
        <f t="shared" si="8"/>
        <v>75</v>
      </c>
      <c r="D79" s="12">
        <v>12756.88</v>
      </c>
      <c r="E79" s="12">
        <v>11206.32</v>
      </c>
      <c r="F79" s="12">
        <v>23963.200000000001</v>
      </c>
      <c r="G79" s="2">
        <f t="shared" si="9"/>
        <v>113.83647798742138</v>
      </c>
    </row>
    <row r="80" spans="1:7" ht="16.5" x14ac:dyDescent="0.3">
      <c r="A80" s="1"/>
      <c r="B80" s="1">
        <v>77</v>
      </c>
      <c r="C80" s="3">
        <f t="shared" si="8"/>
        <v>75</v>
      </c>
      <c r="D80" s="12">
        <v>9382.65</v>
      </c>
      <c r="E80" s="12">
        <v>9232.8799999999992</v>
      </c>
      <c r="F80" s="12">
        <v>18615.53</v>
      </c>
      <c r="G80" s="2">
        <f t="shared" si="9"/>
        <v>101.62213740458014</v>
      </c>
    </row>
    <row r="81" spans="1:7" ht="16.5" x14ac:dyDescent="0.3">
      <c r="A81" s="1"/>
      <c r="B81" s="1">
        <v>78</v>
      </c>
      <c r="C81" s="3">
        <f t="shared" si="8"/>
        <v>75</v>
      </c>
      <c r="D81" s="12">
        <v>14007.9</v>
      </c>
      <c r="E81" s="12">
        <v>12712.83</v>
      </c>
      <c r="F81" s="12">
        <v>26720.73</v>
      </c>
      <c r="G81" s="2">
        <f t="shared" si="9"/>
        <v>110.18711018711018</v>
      </c>
    </row>
    <row r="82" spans="1:7" ht="16.5" x14ac:dyDescent="0.3">
      <c r="A82" s="1"/>
      <c r="B82" s="1">
        <v>79</v>
      </c>
      <c r="C82" s="3">
        <f t="shared" si="8"/>
        <v>75</v>
      </c>
      <c r="D82" s="12">
        <v>5849.84</v>
      </c>
      <c r="E82" s="12">
        <v>5347.67</v>
      </c>
      <c r="F82" s="12">
        <v>11197.51</v>
      </c>
      <c r="G82" s="2">
        <f t="shared" si="9"/>
        <v>109.39044481054366</v>
      </c>
    </row>
    <row r="83" spans="1:7" ht="16.5" x14ac:dyDescent="0.3">
      <c r="A83" s="1"/>
      <c r="B83" s="1">
        <v>80</v>
      </c>
      <c r="C83" s="3">
        <f t="shared" si="8"/>
        <v>80</v>
      </c>
      <c r="D83" s="12">
        <v>20210.141</v>
      </c>
      <c r="E83" s="12">
        <v>24641.57</v>
      </c>
      <c r="F83" s="12">
        <v>44851.71</v>
      </c>
      <c r="G83" s="2">
        <f t="shared" si="9"/>
        <v>82.016450250531932</v>
      </c>
    </row>
    <row r="84" spans="1:7" ht="16.5" x14ac:dyDescent="0.3">
      <c r="A84" s="1"/>
      <c r="B84" s="1">
        <v>81</v>
      </c>
      <c r="C84" s="3">
        <f t="shared" si="8"/>
        <v>80</v>
      </c>
      <c r="D84" s="12">
        <v>4405</v>
      </c>
      <c r="E84" s="12">
        <v>4008.55</v>
      </c>
      <c r="F84" s="12">
        <v>8413.5504000000001</v>
      </c>
      <c r="G84" s="2">
        <f t="shared" si="9"/>
        <v>109.89010989010988</v>
      </c>
    </row>
    <row r="85" spans="1:7" ht="16.5" x14ac:dyDescent="0.3">
      <c r="A85" s="1"/>
      <c r="B85" s="1">
        <v>82</v>
      </c>
      <c r="C85" s="3">
        <f t="shared" si="8"/>
        <v>80</v>
      </c>
      <c r="D85" s="12">
        <v>5145.04</v>
      </c>
      <c r="E85" s="12">
        <v>5444.58</v>
      </c>
      <c r="F85" s="12">
        <v>10589.62</v>
      </c>
      <c r="G85" s="2">
        <f t="shared" si="9"/>
        <v>94.498381877022652</v>
      </c>
    </row>
    <row r="86" spans="1:7" ht="16.5" x14ac:dyDescent="0.3">
      <c r="A86" s="1"/>
      <c r="B86" s="1">
        <v>83</v>
      </c>
      <c r="C86" s="3">
        <f t="shared" si="8"/>
        <v>80</v>
      </c>
      <c r="D86" s="12">
        <v>3805.92</v>
      </c>
      <c r="E86" s="12">
        <v>3691.39</v>
      </c>
      <c r="F86" s="12">
        <v>7497.31</v>
      </c>
      <c r="G86" s="2">
        <f t="shared" si="9"/>
        <v>103.10262529832937</v>
      </c>
    </row>
    <row r="87" spans="1:7" ht="16.5" x14ac:dyDescent="0.3">
      <c r="A87" s="1"/>
      <c r="B87" s="1">
        <v>84</v>
      </c>
      <c r="C87" s="3">
        <f t="shared" si="8"/>
        <v>80</v>
      </c>
      <c r="D87" s="12">
        <v>4061.41</v>
      </c>
      <c r="E87" s="12">
        <v>4457.8599999999997</v>
      </c>
      <c r="F87" s="12">
        <v>8519.27</v>
      </c>
      <c r="G87" s="2">
        <f t="shared" si="9"/>
        <v>91.106719367588937</v>
      </c>
    </row>
    <row r="88" spans="1:7" ht="16.5" x14ac:dyDescent="0.3">
      <c r="A88" s="1"/>
      <c r="B88" s="1">
        <v>85</v>
      </c>
      <c r="C88" s="3">
        <f t="shared" si="8"/>
        <v>85</v>
      </c>
      <c r="D88" s="12">
        <v>5770.55</v>
      </c>
      <c r="E88" s="12">
        <v>6757.27</v>
      </c>
      <c r="F88" s="12">
        <v>12527.82</v>
      </c>
      <c r="G88" s="2">
        <f t="shared" si="9"/>
        <v>85.397653194263356</v>
      </c>
    </row>
    <row r="89" spans="1:7" ht="16.5" x14ac:dyDescent="0.3">
      <c r="A89" s="1"/>
      <c r="B89" s="1">
        <v>86</v>
      </c>
      <c r="C89" s="3">
        <f t="shared" si="8"/>
        <v>85</v>
      </c>
      <c r="D89" s="12">
        <v>2387.5100000000002</v>
      </c>
      <c r="E89" s="12">
        <v>2096.7800999999999</v>
      </c>
      <c r="F89" s="12">
        <v>4484.29</v>
      </c>
      <c r="G89" s="2">
        <f t="shared" si="9"/>
        <v>113.86554078799205</v>
      </c>
    </row>
    <row r="90" spans="1:7" ht="16.5" x14ac:dyDescent="0.3">
      <c r="A90" s="1"/>
      <c r="B90" s="1">
        <v>87</v>
      </c>
      <c r="C90" s="3">
        <f t="shared" si="8"/>
        <v>85</v>
      </c>
      <c r="D90" s="12">
        <v>1568.18</v>
      </c>
      <c r="E90" s="12">
        <v>1717.95</v>
      </c>
      <c r="F90" s="12">
        <v>3286.13</v>
      </c>
      <c r="G90" s="2">
        <f t="shared" si="9"/>
        <v>91.282051282051285</v>
      </c>
    </row>
    <row r="91" spans="1:7" ht="16.5" x14ac:dyDescent="0.3">
      <c r="A91" s="1"/>
      <c r="B91" s="1">
        <v>88</v>
      </c>
      <c r="C91" s="3">
        <f t="shared" si="8"/>
        <v>85</v>
      </c>
      <c r="D91" s="12">
        <v>2211.31</v>
      </c>
      <c r="E91" s="12">
        <v>1973.44</v>
      </c>
      <c r="F91" s="12">
        <v>4184.7502000000004</v>
      </c>
      <c r="G91" s="2">
        <f t="shared" si="9"/>
        <v>112.05357142857142</v>
      </c>
    </row>
    <row r="92" spans="1:7" ht="16.5" x14ac:dyDescent="0.3">
      <c r="A92" s="1"/>
      <c r="B92" s="1">
        <v>89</v>
      </c>
      <c r="C92" s="3">
        <f t="shared" si="8"/>
        <v>85</v>
      </c>
      <c r="D92" s="12">
        <v>977.91004999999996</v>
      </c>
      <c r="E92" s="12">
        <v>933.86004000000003</v>
      </c>
      <c r="F92" s="12">
        <v>1911.77</v>
      </c>
      <c r="G92" s="2">
        <f t="shared" si="9"/>
        <v>104.71698200085741</v>
      </c>
    </row>
    <row r="93" spans="1:7" ht="16.5" x14ac:dyDescent="0.3">
      <c r="A93" s="1"/>
      <c r="B93" s="1">
        <v>90</v>
      </c>
      <c r="C93" s="3">
        <f t="shared" si="8"/>
        <v>90</v>
      </c>
      <c r="D93" s="12">
        <v>3127.55</v>
      </c>
      <c r="E93" s="12">
        <v>3841.16</v>
      </c>
      <c r="F93" s="12">
        <v>6968.71</v>
      </c>
      <c r="G93" s="2">
        <f t="shared" si="9"/>
        <v>81.422018348623865</v>
      </c>
    </row>
    <row r="94" spans="1:7" ht="16.5" x14ac:dyDescent="0.3">
      <c r="A94" s="1"/>
      <c r="B94" s="1">
        <v>91</v>
      </c>
      <c r="C94" s="3">
        <f t="shared" si="8"/>
        <v>90</v>
      </c>
      <c r="D94" s="12">
        <v>510.98002000000002</v>
      </c>
      <c r="E94" s="12">
        <v>546.22002599999996</v>
      </c>
      <c r="F94" s="12">
        <v>1057.2</v>
      </c>
      <c r="G94" s="2">
        <f t="shared" si="9"/>
        <v>93.548386305411668</v>
      </c>
    </row>
    <row r="95" spans="1:7" ht="16.5" x14ac:dyDescent="0.3">
      <c r="A95" s="1"/>
      <c r="B95" s="1">
        <v>92</v>
      </c>
      <c r="C95" s="3">
        <f t="shared" si="8"/>
        <v>90</v>
      </c>
      <c r="D95" s="12">
        <v>572.65003000000002</v>
      </c>
      <c r="E95" s="12">
        <v>660.75003000000004</v>
      </c>
      <c r="F95" s="12">
        <v>1233.4000000000001</v>
      </c>
      <c r="G95" s="2">
        <f t="shared" si="9"/>
        <v>86.666667272039319</v>
      </c>
    </row>
    <row r="96" spans="1:7" ht="16.5" x14ac:dyDescent="0.3">
      <c r="A96" s="1"/>
      <c r="B96" s="1">
        <v>93</v>
      </c>
      <c r="C96" s="3">
        <f t="shared" si="8"/>
        <v>90</v>
      </c>
      <c r="D96" s="12">
        <v>440.500021</v>
      </c>
      <c r="E96" s="12">
        <v>510.98002000000002</v>
      </c>
      <c r="F96" s="12">
        <v>951.48005000000001</v>
      </c>
      <c r="G96" s="2">
        <f t="shared" si="9"/>
        <v>86.206897287295106</v>
      </c>
    </row>
    <row r="97" spans="1:7" ht="16.5" x14ac:dyDescent="0.3">
      <c r="A97" s="1"/>
      <c r="B97" s="1">
        <v>94</v>
      </c>
      <c r="C97" s="3">
        <f t="shared" si="8"/>
        <v>90</v>
      </c>
      <c r="D97" s="12">
        <v>290.73000999999999</v>
      </c>
      <c r="E97" s="12">
        <v>352.40001999999998</v>
      </c>
      <c r="F97" s="12">
        <v>643.13003000000003</v>
      </c>
      <c r="G97" s="2">
        <f t="shared" si="9"/>
        <v>82.49999815550521</v>
      </c>
    </row>
    <row r="98" spans="1:7" ht="16.5" x14ac:dyDescent="0.3">
      <c r="A98" s="1"/>
      <c r="B98" s="1">
        <v>95</v>
      </c>
      <c r="C98" s="3">
        <f t="shared" si="8"/>
        <v>95</v>
      </c>
      <c r="D98" s="12">
        <v>810.52003999999999</v>
      </c>
      <c r="E98" s="12">
        <v>1180.54</v>
      </c>
      <c r="F98" s="12">
        <v>1991.06</v>
      </c>
      <c r="G98" s="2">
        <f t="shared" si="9"/>
        <v>68.656719806190395</v>
      </c>
    </row>
    <row r="99" spans="1:7" ht="16.5" x14ac:dyDescent="0.3">
      <c r="A99" s="1"/>
      <c r="B99" s="1">
        <v>96</v>
      </c>
      <c r="C99" s="3">
        <f t="shared" si="8"/>
        <v>95</v>
      </c>
      <c r="D99" s="12">
        <v>264.30000999999999</v>
      </c>
      <c r="E99" s="12">
        <v>449.31002000000001</v>
      </c>
      <c r="F99" s="12">
        <v>713.61003400000004</v>
      </c>
      <c r="G99" s="2">
        <f t="shared" si="9"/>
        <v>58.823529019005626</v>
      </c>
    </row>
    <row r="100" spans="1:7" ht="16.5" x14ac:dyDescent="0.3">
      <c r="A100" s="1"/>
      <c r="B100" s="1">
        <v>97</v>
      </c>
      <c r="C100" s="3">
        <f t="shared" si="8"/>
        <v>95</v>
      </c>
      <c r="D100" s="12">
        <v>176.20000999999999</v>
      </c>
      <c r="E100" s="12">
        <v>334.78001999999998</v>
      </c>
      <c r="F100" s="12">
        <v>510.98002000000002</v>
      </c>
      <c r="G100" s="2">
        <f t="shared" si="9"/>
        <v>52.631578790155999</v>
      </c>
    </row>
    <row r="101" spans="1:7" ht="16.5" x14ac:dyDescent="0.3">
      <c r="A101" s="1"/>
      <c r="B101" s="1">
        <v>98</v>
      </c>
      <c r="C101" s="3">
        <f t="shared" si="8"/>
        <v>95</v>
      </c>
      <c r="D101" s="12">
        <v>713.61003400000004</v>
      </c>
      <c r="E101" s="12">
        <v>1277.45</v>
      </c>
      <c r="F101" s="12">
        <v>1991.06</v>
      </c>
      <c r="G101" s="2">
        <f t="shared" si="9"/>
        <v>55.862071627069554</v>
      </c>
    </row>
    <row r="102" spans="1:7" ht="16.5" x14ac:dyDescent="0.3">
      <c r="A102" s="1"/>
      <c r="B102" s="1" t="s">
        <v>8</v>
      </c>
      <c r="C102" s="3"/>
      <c r="D102" s="12">
        <f>SUM(D3:D101)</f>
        <v>11408941.724225003</v>
      </c>
      <c r="E102" s="12">
        <f>SUM(E3:E101)</f>
        <v>11349447.489275996</v>
      </c>
      <c r="F102" s="12">
        <f>SUM(F3:F101)</f>
        <v>22758389.412733998</v>
      </c>
      <c r="G102" s="2">
        <f t="shared" si="9"/>
        <v>100.52420379939397</v>
      </c>
    </row>
  </sheetData>
  <mergeCells count="2">
    <mergeCell ref="D1:F1"/>
    <mergeCell ref="O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opLeftCell="A64" workbookViewId="0">
      <selection activeCell="V12" sqref="V12"/>
    </sheetView>
  </sheetViews>
  <sheetFormatPr defaultRowHeight="15" x14ac:dyDescent="0.25"/>
  <sheetData>
    <row r="1" spans="1:16" ht="19.5" x14ac:dyDescent="0.25">
      <c r="A1" s="10" t="s">
        <v>40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34" spans="1:16" ht="19.5" x14ac:dyDescent="0.25">
      <c r="A34" s="10" t="s">
        <v>36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67" spans="1:16" ht="19.5" x14ac:dyDescent="0.25">
      <c r="A67" s="10" t="s">
        <v>37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</sheetData>
  <mergeCells count="3">
    <mergeCell ref="A1:P1"/>
    <mergeCell ref="A34:P34"/>
    <mergeCell ref="A67:P6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6"/>
  <sheetViews>
    <sheetView workbookViewId="0">
      <selection activeCell="F8" sqref="F8"/>
    </sheetView>
  </sheetViews>
  <sheetFormatPr defaultRowHeight="15" x14ac:dyDescent="0.25"/>
  <cols>
    <col min="1" max="1" width="9.140625" style="2"/>
    <col min="2" max="4" width="14" style="2" bestFit="1" customWidth="1"/>
    <col min="5" max="5" width="9.140625" style="2"/>
    <col min="6" max="8" width="12.85546875" style="2" bestFit="1" customWidth="1"/>
    <col min="9" max="13" width="9.140625" style="2"/>
  </cols>
  <sheetData>
    <row r="3" spans="1:13" x14ac:dyDescent="0.25">
      <c r="B3" s="11" t="s">
        <v>38</v>
      </c>
      <c r="C3" s="11"/>
      <c r="D3" s="11"/>
      <c r="F3" s="11" t="s">
        <v>39</v>
      </c>
      <c r="G3" s="11"/>
      <c r="H3" s="11"/>
      <c r="J3" s="2" t="s">
        <v>31</v>
      </c>
      <c r="L3" s="11" t="s">
        <v>32</v>
      </c>
      <c r="M3" s="11"/>
    </row>
    <row r="4" spans="1:13" x14ac:dyDescent="0.25">
      <c r="B4" s="2" t="s">
        <v>9</v>
      </c>
      <c r="C4" s="2" t="s">
        <v>10</v>
      </c>
      <c r="D4" s="2" t="s">
        <v>3</v>
      </c>
      <c r="F4" s="2" t="s">
        <v>9</v>
      </c>
      <c r="G4" s="2" t="s">
        <v>10</v>
      </c>
      <c r="H4" s="2" t="s">
        <v>3</v>
      </c>
      <c r="J4" s="2" t="s">
        <v>9</v>
      </c>
      <c r="K4" s="2" t="s">
        <v>10</v>
      </c>
      <c r="L4" s="2" t="s">
        <v>34</v>
      </c>
      <c r="M4" s="2" t="s">
        <v>33</v>
      </c>
    </row>
    <row r="5" spans="1:13" x14ac:dyDescent="0.25">
      <c r="A5" s="2" t="s">
        <v>11</v>
      </c>
      <c r="B5" s="13">
        <f>Data!K3</f>
        <v>1328865.2000000002</v>
      </c>
      <c r="C5" s="13">
        <f>Data!L3</f>
        <v>1293907.2399999998</v>
      </c>
      <c r="D5" s="13">
        <f>SUM(B5:C5)</f>
        <v>2622772.44</v>
      </c>
      <c r="F5" s="14">
        <v>1914240</v>
      </c>
      <c r="G5" s="14">
        <v>1817019</v>
      </c>
      <c r="H5" s="13">
        <f>SUM(F5:G5)</f>
        <v>3731259</v>
      </c>
      <c r="J5" s="4">
        <f>B5/F5</f>
        <v>0.69419989134068882</v>
      </c>
      <c r="K5" s="4">
        <f t="shared" ref="K5:K24" si="0">C5/G5</f>
        <v>0.71210440837437572</v>
      </c>
      <c r="L5" s="2">
        <f>B5/C5*100</f>
        <v>102.7017361770076</v>
      </c>
      <c r="M5" s="2">
        <f>F5/G5*100</f>
        <v>105.35057696149572</v>
      </c>
    </row>
    <row r="6" spans="1:13" x14ac:dyDescent="0.25">
      <c r="A6" s="2" t="s">
        <v>12</v>
      </c>
      <c r="B6" s="13">
        <f>Data!K4</f>
        <v>1596953.5999999999</v>
      </c>
      <c r="C6" s="13">
        <f>Data!L4</f>
        <v>1513337.8</v>
      </c>
      <c r="D6" s="13">
        <f t="shared" ref="D6:D24" si="1">SUM(B6:C6)</f>
        <v>3110291.4</v>
      </c>
      <c r="F6" s="14">
        <v>1759992</v>
      </c>
      <c r="G6" s="14">
        <v>1660543</v>
      </c>
      <c r="H6" s="13">
        <f t="shared" ref="H6:H24" si="2">SUM(F6:G6)</f>
        <v>3420535</v>
      </c>
      <c r="J6" s="4">
        <f t="shared" ref="J6:J24" si="3">B6/F6</f>
        <v>0.90736412438238345</v>
      </c>
      <c r="K6" s="4">
        <f t="shared" si="0"/>
        <v>0.91135116645579195</v>
      </c>
      <c r="L6" s="2">
        <f t="shared" ref="L6:L24" si="4">B6/C6*100</f>
        <v>105.52525681972655</v>
      </c>
      <c r="M6" s="2">
        <f t="shared" ref="M6:M24" si="5">F6/G6*100</f>
        <v>105.98894458017649</v>
      </c>
    </row>
    <row r="7" spans="1:13" x14ac:dyDescent="0.25">
      <c r="A7" s="2" t="s">
        <v>13</v>
      </c>
      <c r="B7" s="13">
        <f>Data!K5</f>
        <v>1532675.9000000001</v>
      </c>
      <c r="C7" s="13">
        <f>Data!L5</f>
        <v>1420330.7</v>
      </c>
      <c r="D7" s="13">
        <f t="shared" si="1"/>
        <v>2953006.6</v>
      </c>
      <c r="F7" s="14">
        <v>1570136</v>
      </c>
      <c r="G7" s="14">
        <v>1471631</v>
      </c>
      <c r="H7" s="13">
        <f t="shared" si="2"/>
        <v>3041767</v>
      </c>
      <c r="J7" s="4">
        <f t="shared" si="3"/>
        <v>0.97614213036322972</v>
      </c>
      <c r="K7" s="4">
        <f t="shared" si="0"/>
        <v>0.96514051416421642</v>
      </c>
      <c r="L7" s="2">
        <f t="shared" si="4"/>
        <v>107.90979171259201</v>
      </c>
      <c r="M7" s="2">
        <f t="shared" si="5"/>
        <v>106.69359370657455</v>
      </c>
    </row>
    <row r="8" spans="1:13" x14ac:dyDescent="0.25">
      <c r="A8" s="2" t="s">
        <v>14</v>
      </c>
      <c r="B8" s="13">
        <f>Data!K6</f>
        <v>1222766.32</v>
      </c>
      <c r="C8" s="13">
        <f>Data!L6</f>
        <v>1201331.58</v>
      </c>
      <c r="D8" s="13">
        <f t="shared" si="1"/>
        <v>2424097.9000000004</v>
      </c>
      <c r="F8" s="14">
        <v>1372381</v>
      </c>
      <c r="G8" s="14">
        <v>1291349</v>
      </c>
      <c r="H8" s="13">
        <f t="shared" si="2"/>
        <v>2663730</v>
      </c>
      <c r="J8" s="4">
        <f t="shared" si="3"/>
        <v>0.89098167345656931</v>
      </c>
      <c r="K8" s="4">
        <f t="shared" si="0"/>
        <v>0.9302919505106676</v>
      </c>
      <c r="L8" s="2">
        <f t="shared" si="4"/>
        <v>101.7842484420496</v>
      </c>
      <c r="M8" s="2">
        <f t="shared" si="5"/>
        <v>106.27498840359965</v>
      </c>
    </row>
    <row r="9" spans="1:13" x14ac:dyDescent="0.25">
      <c r="A9" s="2" t="s">
        <v>15</v>
      </c>
      <c r="B9" s="13">
        <f>Data!K7</f>
        <v>974703.20000000007</v>
      </c>
      <c r="C9" s="13">
        <f>Data!L7</f>
        <v>1077286.8</v>
      </c>
      <c r="D9" s="13">
        <f t="shared" si="1"/>
        <v>2051990</v>
      </c>
      <c r="F9" s="14">
        <v>1158700</v>
      </c>
      <c r="G9" s="14">
        <v>1122177</v>
      </c>
      <c r="H9" s="13">
        <f t="shared" si="2"/>
        <v>2280877</v>
      </c>
      <c r="J9" s="4">
        <f t="shared" si="3"/>
        <v>0.84120410805212742</v>
      </c>
      <c r="K9" s="4">
        <f t="shared" si="0"/>
        <v>0.95999721968994201</v>
      </c>
      <c r="L9" s="2">
        <f t="shared" si="4"/>
        <v>90.477596123891985</v>
      </c>
      <c r="M9" s="2">
        <f t="shared" si="5"/>
        <v>103.25465590544094</v>
      </c>
    </row>
    <row r="10" spans="1:13" x14ac:dyDescent="0.25">
      <c r="A10" s="2" t="s">
        <v>16</v>
      </c>
      <c r="B10" s="13">
        <f>Data!K8</f>
        <v>830518.72</v>
      </c>
      <c r="C10" s="13">
        <f>Data!L8</f>
        <v>923481.79</v>
      </c>
      <c r="D10" s="13">
        <f t="shared" si="1"/>
        <v>1754000.51</v>
      </c>
      <c r="F10" s="14">
        <v>949281</v>
      </c>
      <c r="G10" s="14">
        <v>977696</v>
      </c>
      <c r="H10" s="13">
        <f t="shared" si="2"/>
        <v>1926977</v>
      </c>
      <c r="J10" s="4">
        <f t="shared" si="3"/>
        <v>0.87489238697498417</v>
      </c>
      <c r="K10" s="4">
        <f t="shared" si="0"/>
        <v>0.94454901114456846</v>
      </c>
      <c r="L10" s="2">
        <f t="shared" si="4"/>
        <v>89.933416012458665</v>
      </c>
      <c r="M10" s="2">
        <f t="shared" si="5"/>
        <v>97.093677380289989</v>
      </c>
    </row>
    <row r="11" spans="1:13" x14ac:dyDescent="0.25">
      <c r="A11" s="2" t="s">
        <v>17</v>
      </c>
      <c r="B11" s="13">
        <f>Data!K9</f>
        <v>744101.44000000006</v>
      </c>
      <c r="C11" s="13">
        <f>Data!L9</f>
        <v>790723.87000000011</v>
      </c>
      <c r="D11" s="13">
        <f t="shared" si="1"/>
        <v>1534825.31</v>
      </c>
      <c r="F11" s="14">
        <v>772554</v>
      </c>
      <c r="G11" s="14">
        <v>854833</v>
      </c>
      <c r="H11" s="13">
        <f t="shared" si="2"/>
        <v>1627387</v>
      </c>
      <c r="J11" s="4">
        <f t="shared" si="3"/>
        <v>0.96317078158937763</v>
      </c>
      <c r="K11" s="4">
        <f t="shared" si="0"/>
        <v>0.92500391304500429</v>
      </c>
      <c r="L11" s="2">
        <f t="shared" si="4"/>
        <v>94.103829191345895</v>
      </c>
      <c r="M11" s="2">
        <f t="shared" si="5"/>
        <v>90.374845145192111</v>
      </c>
    </row>
    <row r="12" spans="1:13" x14ac:dyDescent="0.25">
      <c r="A12" s="2" t="s">
        <v>18</v>
      </c>
      <c r="B12" s="13">
        <f>Data!K10</f>
        <v>672943.07</v>
      </c>
      <c r="C12" s="13">
        <f>Data!L10</f>
        <v>692219.3</v>
      </c>
      <c r="D12" s="13">
        <f t="shared" si="1"/>
        <v>1365162.37</v>
      </c>
      <c r="F12" s="14">
        <v>637079</v>
      </c>
      <c r="G12" s="14">
        <v>729576</v>
      </c>
      <c r="H12" s="13">
        <f t="shared" si="2"/>
        <v>1366655</v>
      </c>
      <c r="J12" s="4">
        <f t="shared" si="3"/>
        <v>1.0562945411793514</v>
      </c>
      <c r="K12" s="4">
        <f t="shared" si="0"/>
        <v>0.94879669835630565</v>
      </c>
      <c r="L12" s="2">
        <f t="shared" si="4"/>
        <v>97.215300122374501</v>
      </c>
      <c r="M12" s="2">
        <f t="shared" si="5"/>
        <v>87.321814314067353</v>
      </c>
    </row>
    <row r="13" spans="1:13" x14ac:dyDescent="0.25">
      <c r="A13" s="2" t="s">
        <v>19</v>
      </c>
      <c r="B13" s="13">
        <f>Data!K11</f>
        <v>570156.81999999995</v>
      </c>
      <c r="C13" s="13">
        <f>Data!L11</f>
        <v>571381.35</v>
      </c>
      <c r="D13" s="13">
        <f t="shared" si="1"/>
        <v>1141538.17</v>
      </c>
      <c r="F13" s="14">
        <v>530351</v>
      </c>
      <c r="G13" s="14">
        <v>602414</v>
      </c>
      <c r="H13" s="13">
        <f t="shared" si="2"/>
        <v>1132765</v>
      </c>
      <c r="J13" s="4">
        <f t="shared" si="3"/>
        <v>1.0750556141121634</v>
      </c>
      <c r="K13" s="4">
        <f t="shared" si="0"/>
        <v>0.94848617396010049</v>
      </c>
      <c r="L13" s="2">
        <f t="shared" si="4"/>
        <v>99.78568953991936</v>
      </c>
      <c r="M13" s="2">
        <f t="shared" si="5"/>
        <v>88.037628607568891</v>
      </c>
    </row>
    <row r="14" spans="1:13" x14ac:dyDescent="0.25">
      <c r="A14" s="2" t="s">
        <v>20</v>
      </c>
      <c r="B14" s="13">
        <f>Data!K12</f>
        <v>487378.01</v>
      </c>
      <c r="C14" s="13">
        <f>Data!L12</f>
        <v>465934.48300000001</v>
      </c>
      <c r="D14" s="13">
        <f t="shared" si="1"/>
        <v>953312.49300000002</v>
      </c>
      <c r="F14" s="14">
        <v>442231</v>
      </c>
      <c r="G14" s="14">
        <v>489149</v>
      </c>
      <c r="H14" s="13">
        <f t="shared" si="2"/>
        <v>931380</v>
      </c>
      <c r="J14" s="4">
        <f t="shared" si="3"/>
        <v>1.102089202249503</v>
      </c>
      <c r="K14" s="4">
        <f t="shared" si="0"/>
        <v>0.95254101102118172</v>
      </c>
      <c r="L14" s="2">
        <f t="shared" si="4"/>
        <v>104.6022622884514</v>
      </c>
      <c r="M14" s="2">
        <f t="shared" si="5"/>
        <v>90.408239616149672</v>
      </c>
    </row>
    <row r="15" spans="1:13" x14ac:dyDescent="0.25">
      <c r="A15" s="2" t="s">
        <v>21</v>
      </c>
      <c r="B15" s="13">
        <f>Data!K13</f>
        <v>402819.66200000001</v>
      </c>
      <c r="C15" s="13">
        <f>Data!L13</f>
        <v>379296.92000000004</v>
      </c>
      <c r="D15" s="13">
        <f t="shared" si="1"/>
        <v>782116.58200000005</v>
      </c>
      <c r="F15" s="14">
        <v>352821</v>
      </c>
      <c r="G15" s="14">
        <v>397022</v>
      </c>
      <c r="H15" s="13">
        <f t="shared" si="2"/>
        <v>749843</v>
      </c>
      <c r="J15" s="4">
        <f t="shared" si="3"/>
        <v>1.1417111283058547</v>
      </c>
      <c r="K15" s="4">
        <f t="shared" si="0"/>
        <v>0.95535491735974343</v>
      </c>
      <c r="L15" s="2">
        <f t="shared" si="4"/>
        <v>106.20166965763917</v>
      </c>
      <c r="M15" s="2">
        <f t="shared" si="5"/>
        <v>88.866863800998431</v>
      </c>
    </row>
    <row r="16" spans="1:13" x14ac:dyDescent="0.25">
      <c r="A16" s="2" t="s">
        <v>22</v>
      </c>
      <c r="B16" s="13">
        <f>Data!K14</f>
        <v>320358.02999999997</v>
      </c>
      <c r="C16" s="13">
        <f>Data!L14</f>
        <v>286219.3</v>
      </c>
      <c r="D16" s="13">
        <f t="shared" si="1"/>
        <v>606577.32999999996</v>
      </c>
      <c r="F16" s="14">
        <v>314667</v>
      </c>
      <c r="G16" s="14">
        <v>355375</v>
      </c>
      <c r="H16" s="13">
        <f t="shared" si="2"/>
        <v>670042</v>
      </c>
      <c r="J16" s="4">
        <f t="shared" si="3"/>
        <v>1.0180858812649562</v>
      </c>
      <c r="K16" s="4">
        <f t="shared" si="0"/>
        <v>0.80540077383046071</v>
      </c>
      <c r="L16" s="2">
        <f t="shared" si="4"/>
        <v>111.92747309493105</v>
      </c>
      <c r="M16" s="2">
        <f t="shared" si="5"/>
        <v>88.545058037284562</v>
      </c>
    </row>
    <row r="17" spans="1:13" x14ac:dyDescent="0.25">
      <c r="A17" s="2" t="s">
        <v>23</v>
      </c>
      <c r="B17" s="13">
        <f>Data!K15</f>
        <v>258925.86000000002</v>
      </c>
      <c r="C17" s="13">
        <f>Data!L15</f>
        <v>261586.56099999999</v>
      </c>
      <c r="D17" s="13">
        <f t="shared" si="1"/>
        <v>520512.42099999997</v>
      </c>
      <c r="F17" s="14">
        <v>251859</v>
      </c>
      <c r="G17" s="14">
        <v>287035</v>
      </c>
      <c r="H17" s="13">
        <f t="shared" si="2"/>
        <v>538894</v>
      </c>
      <c r="J17" s="4">
        <f t="shared" si="3"/>
        <v>1.0280587948018536</v>
      </c>
      <c r="K17" s="4">
        <f t="shared" si="0"/>
        <v>0.91134029299562769</v>
      </c>
      <c r="L17" s="2">
        <f t="shared" si="4"/>
        <v>98.982860208938646</v>
      </c>
      <c r="M17" s="2">
        <f t="shared" si="5"/>
        <v>87.745048513247511</v>
      </c>
    </row>
    <row r="18" spans="1:13" x14ac:dyDescent="0.25">
      <c r="A18" s="2" t="s">
        <v>24</v>
      </c>
      <c r="B18" s="13">
        <f>Data!K16</f>
        <v>189802.64100000003</v>
      </c>
      <c r="C18" s="13">
        <f>Data!L16</f>
        <v>192472.04200000002</v>
      </c>
      <c r="D18" s="13">
        <f t="shared" si="1"/>
        <v>382274.68300000008</v>
      </c>
      <c r="F18" s="14">
        <v>181801</v>
      </c>
      <c r="G18" s="14">
        <v>211644</v>
      </c>
      <c r="H18" s="13">
        <f t="shared" si="2"/>
        <v>393445</v>
      </c>
      <c r="J18" s="4">
        <f t="shared" si="3"/>
        <v>1.0440131847459586</v>
      </c>
      <c r="K18" s="4">
        <f t="shared" si="0"/>
        <v>0.90941411993725318</v>
      </c>
      <c r="L18" s="2">
        <f t="shared" si="4"/>
        <v>98.613096753033886</v>
      </c>
      <c r="M18" s="2">
        <f t="shared" si="5"/>
        <v>85.899434900115295</v>
      </c>
    </row>
    <row r="19" spans="1:13" x14ac:dyDescent="0.25">
      <c r="A19" s="2" t="s">
        <v>25</v>
      </c>
      <c r="B19" s="13">
        <f>Data!K17</f>
        <v>137206.94</v>
      </c>
      <c r="C19" s="13">
        <f>Data!L17</f>
        <v>133586.03100000002</v>
      </c>
      <c r="D19" s="13">
        <f t="shared" si="1"/>
        <v>270792.97100000002</v>
      </c>
      <c r="F19" s="14">
        <v>118562</v>
      </c>
      <c r="G19" s="14">
        <v>139810</v>
      </c>
      <c r="H19" s="13">
        <f t="shared" si="2"/>
        <v>258372</v>
      </c>
      <c r="J19" s="4">
        <f t="shared" si="3"/>
        <v>1.157258986859196</v>
      </c>
      <c r="K19" s="4">
        <f t="shared" si="0"/>
        <v>0.95548266218439326</v>
      </c>
      <c r="L19" s="2">
        <f t="shared" si="4"/>
        <v>102.7105446377099</v>
      </c>
      <c r="M19" s="2">
        <f t="shared" si="5"/>
        <v>84.802231600028605</v>
      </c>
    </row>
    <row r="20" spans="1:13" x14ac:dyDescent="0.25">
      <c r="A20" s="2" t="s">
        <v>26</v>
      </c>
      <c r="B20" s="13">
        <f>Data!K18</f>
        <v>81316.299999999988</v>
      </c>
      <c r="C20" s="13">
        <f>Data!L18</f>
        <v>81474.881999999998</v>
      </c>
      <c r="D20" s="13">
        <f t="shared" si="1"/>
        <v>162791.18199999997</v>
      </c>
      <c r="F20" s="14">
        <v>67601</v>
      </c>
      <c r="G20" s="14">
        <v>81530</v>
      </c>
      <c r="H20" s="13">
        <f t="shared" si="2"/>
        <v>149131</v>
      </c>
      <c r="J20" s="4">
        <f t="shared" si="3"/>
        <v>1.2028860519814795</v>
      </c>
      <c r="K20" s="4">
        <f t="shared" si="0"/>
        <v>0.99932395437262356</v>
      </c>
      <c r="L20" s="2">
        <f t="shared" si="4"/>
        <v>99.80536087183286</v>
      </c>
      <c r="M20" s="2">
        <f t="shared" si="5"/>
        <v>82.915491230222003</v>
      </c>
    </row>
    <row r="21" spans="1:13" x14ac:dyDescent="0.25">
      <c r="A21" s="2" t="s">
        <v>27</v>
      </c>
      <c r="B21" s="13">
        <f>Data!K19</f>
        <v>37627.510999999999</v>
      </c>
      <c r="C21" s="13">
        <f>Data!L19</f>
        <v>42243.95</v>
      </c>
      <c r="D21" s="13">
        <f t="shared" si="1"/>
        <v>79871.460999999996</v>
      </c>
      <c r="F21" s="14">
        <v>30229</v>
      </c>
      <c r="G21" s="14">
        <v>38385</v>
      </c>
      <c r="H21" s="13">
        <f t="shared" si="2"/>
        <v>68614</v>
      </c>
      <c r="J21" s="4">
        <f t="shared" si="3"/>
        <v>1.244748784279996</v>
      </c>
      <c r="K21" s="4">
        <f t="shared" si="0"/>
        <v>1.1005327601927835</v>
      </c>
      <c r="L21" s="2">
        <f t="shared" si="4"/>
        <v>89.071952315065232</v>
      </c>
      <c r="M21" s="2">
        <f t="shared" si="5"/>
        <v>78.75211671225739</v>
      </c>
    </row>
    <row r="22" spans="1:13" x14ac:dyDescent="0.25">
      <c r="A22" s="2" t="s">
        <v>28</v>
      </c>
      <c r="B22" s="13">
        <f>Data!K20</f>
        <v>12915.46005</v>
      </c>
      <c r="C22" s="13">
        <f>Data!L20</f>
        <v>13479.300140000001</v>
      </c>
      <c r="D22" s="13">
        <f t="shared" si="1"/>
        <v>26394.760190000001</v>
      </c>
      <c r="F22" s="14">
        <v>9654</v>
      </c>
      <c r="G22" s="14">
        <v>13267</v>
      </c>
      <c r="H22" s="13">
        <f t="shared" si="2"/>
        <v>22921</v>
      </c>
      <c r="J22" s="4">
        <f t="shared" si="3"/>
        <v>1.3378350994406463</v>
      </c>
      <c r="K22" s="4">
        <f t="shared" si="0"/>
        <v>1.016002121052235</v>
      </c>
      <c r="L22" s="2">
        <f t="shared" si="4"/>
        <v>95.816992839807767</v>
      </c>
      <c r="M22" s="2">
        <f t="shared" si="5"/>
        <v>72.767015904123014</v>
      </c>
    </row>
    <row r="23" spans="1:13" x14ac:dyDescent="0.25">
      <c r="A23" s="2" t="s">
        <v>29</v>
      </c>
      <c r="B23" s="13">
        <f>Data!K21</f>
        <v>4942.410081</v>
      </c>
      <c r="C23" s="13">
        <f>Data!L21</f>
        <v>5911.510096</v>
      </c>
      <c r="D23" s="13">
        <f t="shared" si="1"/>
        <v>10853.920177</v>
      </c>
      <c r="F23" s="14">
        <v>1978</v>
      </c>
      <c r="G23" s="14">
        <v>3033</v>
      </c>
      <c r="H23" s="13">
        <f t="shared" si="2"/>
        <v>5011</v>
      </c>
      <c r="J23" s="4">
        <f t="shared" si="3"/>
        <v>2.498690637512639</v>
      </c>
      <c r="K23" s="4">
        <f t="shared" si="0"/>
        <v>1.9490636650181339</v>
      </c>
      <c r="L23" s="2">
        <f t="shared" si="4"/>
        <v>83.606557389528319</v>
      </c>
      <c r="M23" s="2">
        <f t="shared" si="5"/>
        <v>65.215957797560179</v>
      </c>
    </row>
    <row r="24" spans="1:13" x14ac:dyDescent="0.25">
      <c r="A24" s="2" t="s">
        <v>30</v>
      </c>
      <c r="B24" s="13">
        <f>Data!K22</f>
        <v>1964.6300940000001</v>
      </c>
      <c r="C24" s="13">
        <f>Data!L22</f>
        <v>3242.0800399999998</v>
      </c>
      <c r="D24" s="13">
        <f t="shared" si="1"/>
        <v>5206.7101339999999</v>
      </c>
      <c r="F24" s="14">
        <v>202</v>
      </c>
      <c r="G24" s="14">
        <v>377</v>
      </c>
      <c r="H24" s="13">
        <f t="shared" si="2"/>
        <v>579</v>
      </c>
      <c r="J24" s="4">
        <f t="shared" si="3"/>
        <v>9.7258915544554458</v>
      </c>
      <c r="K24" s="4">
        <f t="shared" si="0"/>
        <v>8.5996818037135281</v>
      </c>
      <c r="L24" s="2">
        <f t="shared" si="4"/>
        <v>60.5978282386884</v>
      </c>
      <c r="M24" s="2">
        <f t="shared" si="5"/>
        <v>53.58090185676393</v>
      </c>
    </row>
    <row r="26" spans="1:13" x14ac:dyDescent="0.25">
      <c r="J26" s="4"/>
      <c r="K26" s="4"/>
    </row>
  </sheetData>
  <mergeCells count="3">
    <mergeCell ref="L3:M3"/>
    <mergeCell ref="B3:D3"/>
    <mergeCell ref="F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Graphs</vt:lpstr>
      <vt:lpstr>UN WPP2010</vt:lpstr>
    </vt:vector>
  </TitlesOfParts>
  <Company>University of Cape Town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01404747</dc:creator>
  <cp:lastModifiedBy>01404747</cp:lastModifiedBy>
  <dcterms:created xsi:type="dcterms:W3CDTF">2011-07-20T11:16:34Z</dcterms:created>
  <dcterms:modified xsi:type="dcterms:W3CDTF">2012-04-27T14:16:20Z</dcterms:modified>
</cp:coreProperties>
</file>