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1120" windowHeight="9345"/>
  </bookViews>
  <sheets>
    <sheet name="Introduction" sheetId="5" r:id="rId1"/>
    <sheet name="Method" sheetId="2" r:id="rId2"/>
  </sheets>
  <externalReferences>
    <externalReference r:id="rId3"/>
    <externalReference r:id="rId4"/>
    <externalReference r:id="rId5"/>
  </externalReferences>
  <definedNames>
    <definedName name="__123Graph_A" hidden="1">'[1]Deadkids correction to CEB'!$Z$26:$Z$42</definedName>
    <definedName name="__123Graph_AADJUST" hidden="1">'[1]Deadkids correction to CEB'!$Z$26:$Z$42</definedName>
    <definedName name="__123Graph_ACOMPARE" hidden="1">'[1]Deadkids correction to CEB'!$X$3:$X$18</definedName>
    <definedName name="__123Graph_B" hidden="1">'[1]Deadkids correction to CEB'!$AC$26:$AC$42</definedName>
    <definedName name="__123Graph_BADJUST" hidden="1">'[1]Deadkids correction to CEB'!$AC$26:$AC$42</definedName>
    <definedName name="__123Graph_BCOMPARE" hidden="1">'[1]Deadkids correction to CEB'!$Y$3:$Y$19</definedName>
    <definedName name="__123Graph_C" hidden="1">'[1]Deadkids correction to CEB'!$AA$26:$AA$60</definedName>
    <definedName name="__123Graph_CADJUST" hidden="1">'[1]Deadkids correction to CEB'!$AA$26:$AA$60</definedName>
    <definedName name="__123Graph_CCOMPARE" hidden="1">'[1]Deadkids correction to CEB'!$X$3:$X$9</definedName>
    <definedName name="__123Graph_DCOMPARE" hidden="1">'[1]Deadkids correction to CEB'!$Y$3:$Y$9</definedName>
    <definedName name="__123Graph_F" hidden="1">'[1]Deadkids correction to CEB'!$AE$26:$AE$49</definedName>
    <definedName name="__123Graph_FADJUST" hidden="1">'[1]Deadkids correction to CEB'!$AE$26:$AE$49</definedName>
    <definedName name="__123Graph_LBL_A" hidden="1">'[1]Deadkids correction to CEB'!$AB$26:$AB$42</definedName>
    <definedName name="__123Graph_LBL_AADJUST" hidden="1">'[1]Deadkids correction to CEB'!$AB$26:$AB$42</definedName>
    <definedName name="__123Graph_LBL_ACOMPARE" hidden="1">'[1]Deadkids correction to CEB'!$V$3:$V$19</definedName>
    <definedName name="__123Graph_LBL_CCOMPARE" hidden="1">'[1]Deadkids correction to CEB'!$V$3:$V$9</definedName>
    <definedName name="__123Graph_LBL_F" hidden="1">'[1]Deadkids correction to CEB'!$AF$26:$AF$49</definedName>
    <definedName name="__123Graph_LBL_FADJUST" hidden="1">'[1]Deadkids correction to CEB'!$AF$26:$AF$49</definedName>
    <definedName name="__123Graph_X" hidden="1">'[1]Deadkids correction to CEB'!$Y$26:$Y$60</definedName>
    <definedName name="__123Graph_XADJUST" hidden="1">'[1]Deadkids correction to CEB'!$Y$26:$Y$60</definedName>
    <definedName name="__123Graph_XCOMPARE" hidden="1">'[1]Deadkids correction to CEB'!$W$3:$W$19</definedName>
    <definedName name="_Key1" hidden="1">#REF!</definedName>
    <definedName name="_Order1" hidden="1">255</definedName>
    <definedName name="_Sort" hidden="1">#REF!</definedName>
    <definedName name="ALPHAC">#REF!</definedName>
    <definedName name="ALPHAF">#REF!</definedName>
    <definedName name="ALPHAP">#REF!</definedName>
    <definedName name="BETAC">#REF!</definedName>
    <definedName name="BETAF">#REF!</definedName>
    <definedName name="BETAP">#REF!</definedName>
    <definedName name="CCONST">#REF!</definedName>
    <definedName name="CINTERCEPT">#REF!</definedName>
    <definedName name="CSLOP">#REF!</definedName>
    <definedName name="FCONST">#REF!</definedName>
    <definedName name="FINTERCEPT">#REF!</definedName>
    <definedName name="FPTS">#REF!</definedName>
    <definedName name="FSLOP">#REF!</definedName>
    <definedName name="graph1" hidden="1">[3]GOMP!$Z$26:$Z$42</definedName>
    <definedName name="graph10" hidden="1">[3]GOMP!$Y$3:$Y$9</definedName>
    <definedName name="graph11" hidden="1">[3]GOMP!$AE$26:$AE$49</definedName>
    <definedName name="graph12" hidden="1">[3]GOMP!$AE$26:$AE$49</definedName>
    <definedName name="graph13" hidden="1">[3]GOMP!$AB$26:$AB$42</definedName>
    <definedName name="graph14" hidden="1">[3]GOMP!$AB$26:$AB$42</definedName>
    <definedName name="graph15" hidden="1">[3]GOMP!$V$3:$V$19</definedName>
    <definedName name="graph16" hidden="1">[3]GOMP!$V$3:$V$9</definedName>
    <definedName name="graph17" hidden="1">[3]GOMP!$AF$26:$AF$49</definedName>
    <definedName name="graph18" hidden="1">[3]GOMP!$AF$26:$AF$49</definedName>
    <definedName name="graph19" hidden="1">[3]GOMP!$Y$26:$Y$60</definedName>
    <definedName name="graph1a" hidden="1">#REF!</definedName>
    <definedName name="graph2" hidden="1">[3]GOMP!$Z$26:$Z$42</definedName>
    <definedName name="graph20" hidden="1">[3]GOMP!$Y$26:$Y$60</definedName>
    <definedName name="graph21" hidden="1">[3]GOMP!$W$3:$W$19</definedName>
    <definedName name="graph3" hidden="1">[3]GOMP!$X$3:$X$18</definedName>
    <definedName name="graph4" hidden="1">[3]GOMP!$AC$26:$AC$42</definedName>
    <definedName name="graph5" hidden="1">[3]GOMP!$AC$26:$AC$42</definedName>
    <definedName name="graph6" hidden="1">[3]GOMP!$Y$3:$Y$19</definedName>
    <definedName name="graph7" hidden="1">[3]GOMP!$AA$26:$AA$60</definedName>
    <definedName name="graph8" hidden="1">[3]GOMP!$AA$26:$AA$60</definedName>
    <definedName name="graph9" hidden="1">[3]GOMP!$X$3:$X$9</definedName>
    <definedName name="HALF">#REF!</definedName>
    <definedName name="IMPORT">#REF!</definedName>
    <definedName name="INPUT">#REF!</definedName>
    <definedName name="LEGB">#REF!</definedName>
    <definedName name="LEGC">#REF!</definedName>
    <definedName name="LEVELC">#REF!</definedName>
    <definedName name="LEVELF">#REF!</definedName>
    <definedName name="LEVELP">#REF!</definedName>
    <definedName name="MAXF">#REF!</definedName>
    <definedName name="MAXP">#REF!</definedName>
    <definedName name="MINF">#REF!</definedName>
    <definedName name="MINP">#REF!</definedName>
    <definedName name="NC">#REF!</definedName>
    <definedName name="NF">#REF!</definedName>
    <definedName name="NONE">#REF!</definedName>
    <definedName name="NP">#REF!</definedName>
    <definedName name="ONE_AHALF">#REF!</definedName>
    <definedName name="PCONST">#REF!</definedName>
    <definedName name="PINTERCEPT">#REF!</definedName>
    <definedName name="PPTS">#REF!</definedName>
    <definedName name="PSLOP" localSheetId="0">#REF!</definedName>
    <definedName name="PSLOP">#REF!</definedName>
    <definedName name="SHIFT" localSheetId="0">#REF!</definedName>
    <definedName name="SHIFT">#REF!</definedName>
    <definedName name="TITLE">#REF!</definedName>
    <definedName name="WHICH">#REF!</definedName>
    <definedName name="WHOLE">#REF!</definedName>
    <definedName name="XC">#REF!</definedName>
    <definedName name="XF">#REF!</definedName>
    <definedName name="XP">#REF!</definedName>
    <definedName name="XXC">#REF!</definedName>
    <definedName name="XXF">#REF!</definedName>
    <definedName name="XXP">#REF!</definedName>
    <definedName name="XYC">#REF!</definedName>
    <definedName name="XYF">#REF!</definedName>
    <definedName name="XYP">#REF!</definedName>
    <definedName name="YC">#REF!</definedName>
    <definedName name="YF">#REF!</definedName>
    <definedName name="YP">#REF!</definedName>
    <definedName name="YYC">#REF!</definedName>
    <definedName name="YYF">#REF!</definedName>
    <definedName name="YYP">#REF!</definedName>
  </definedNames>
  <calcPr calcId="145621"/>
</workbook>
</file>

<file path=xl/calcChain.xml><?xml version="1.0" encoding="utf-8"?>
<calcChain xmlns="http://schemas.openxmlformats.org/spreadsheetml/2006/main">
  <c r="AM1" i="2" l="1"/>
  <c r="T77" i="2"/>
  <c r="R22" i="2"/>
  <c r="Q22" i="2" s="1"/>
  <c r="P22" i="2" s="1"/>
  <c r="O22" i="2" s="1"/>
  <c r="N22" i="2" s="1"/>
  <c r="M22" i="2" s="1"/>
  <c r="L22" i="2" s="1"/>
  <c r="K22" i="2" s="1"/>
  <c r="J22" i="2" s="1"/>
  <c r="I22" i="2" s="1"/>
  <c r="H22" i="2" s="1"/>
  <c r="G22" i="2" s="1"/>
  <c r="F22" i="2" s="1"/>
  <c r="E22" i="2" s="1"/>
  <c r="D22" i="2" s="1"/>
  <c r="S22" i="2"/>
  <c r="T22" i="2"/>
  <c r="B1" i="2"/>
  <c r="S77" i="2" l="1"/>
  <c r="R77" i="2" s="1"/>
  <c r="Q77" i="2" s="1"/>
  <c r="P77" i="2" s="1"/>
  <c r="O77" i="2" s="1"/>
  <c r="N77" i="2" s="1"/>
  <c r="M77" i="2" s="1"/>
  <c r="L77" i="2" s="1"/>
  <c r="K77" i="2" s="1"/>
  <c r="J77" i="2" s="1"/>
  <c r="I77" i="2" s="1"/>
  <c r="H77" i="2" s="1"/>
  <c r="G77" i="2" s="1"/>
  <c r="F77" i="2" s="1"/>
  <c r="E77" i="2" s="1"/>
  <c r="AM2" i="2" l="1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AL1" i="2" l="1"/>
  <c r="AM5" i="2"/>
  <c r="AM18" i="2" s="1"/>
  <c r="AM31" i="2" s="1"/>
  <c r="AK1" i="2"/>
  <c r="AL5" i="2"/>
  <c r="AL18" i="2" s="1"/>
  <c r="AL31" i="2" s="1"/>
  <c r="T128" i="2"/>
  <c r="S127" i="2" s="1"/>
  <c r="T127" i="2"/>
  <c r="S126" i="2" s="1"/>
  <c r="T126" i="2"/>
  <c r="S125" i="2" s="1"/>
  <c r="T125" i="2"/>
  <c r="S124" i="2" s="1"/>
  <c r="T124" i="2"/>
  <c r="S123" i="2" s="1"/>
  <c r="T123" i="2"/>
  <c r="S122" i="2" s="1"/>
  <c r="T122" i="2"/>
  <c r="S121" i="2" s="1"/>
  <c r="T121" i="2"/>
  <c r="S120" i="2" s="1"/>
  <c r="R119" i="2" s="1"/>
  <c r="Q118" i="2" s="1"/>
  <c r="P117" i="2" s="1"/>
  <c r="O116" i="2" s="1"/>
  <c r="N115" i="2" s="1"/>
  <c r="M114" i="2" s="1"/>
  <c r="L113" i="2" s="1"/>
  <c r="K112" i="2" s="1"/>
  <c r="J111" i="2" s="1"/>
  <c r="I110" i="2" s="1"/>
  <c r="H109" i="2" s="1"/>
  <c r="G108" i="2" s="1"/>
  <c r="T120" i="2"/>
  <c r="S119" i="2" s="1"/>
  <c r="R118" i="2" s="1"/>
  <c r="Q117" i="2" s="1"/>
  <c r="P116" i="2" s="1"/>
  <c r="O115" i="2" s="1"/>
  <c r="N114" i="2" s="1"/>
  <c r="M113" i="2" s="1"/>
  <c r="L112" i="2" s="1"/>
  <c r="K111" i="2" s="1"/>
  <c r="J110" i="2" s="1"/>
  <c r="I109" i="2" s="1"/>
  <c r="H108" i="2" s="1"/>
  <c r="T119" i="2"/>
  <c r="S118" i="2" s="1"/>
  <c r="T118" i="2"/>
  <c r="S117" i="2" s="1"/>
  <c r="R116" i="2" s="1"/>
  <c r="Q115" i="2" s="1"/>
  <c r="P114" i="2" s="1"/>
  <c r="O113" i="2" s="1"/>
  <c r="N112" i="2" s="1"/>
  <c r="M111" i="2" s="1"/>
  <c r="L110" i="2" s="1"/>
  <c r="K109" i="2" s="1"/>
  <c r="J108" i="2" s="1"/>
  <c r="T117" i="2"/>
  <c r="S116" i="2" s="1"/>
  <c r="R115" i="2" s="1"/>
  <c r="Q114" i="2" s="1"/>
  <c r="P113" i="2" s="1"/>
  <c r="O112" i="2" s="1"/>
  <c r="N111" i="2" s="1"/>
  <c r="M110" i="2" s="1"/>
  <c r="L109" i="2" s="1"/>
  <c r="K108" i="2" s="1"/>
  <c r="T116" i="2"/>
  <c r="S115" i="2" s="1"/>
  <c r="R114" i="2" s="1"/>
  <c r="Q113" i="2" s="1"/>
  <c r="P112" i="2" s="1"/>
  <c r="O111" i="2" s="1"/>
  <c r="N110" i="2" s="1"/>
  <c r="M109" i="2" s="1"/>
  <c r="L108" i="2" s="1"/>
  <c r="T115" i="2"/>
  <c r="S114" i="2" s="1"/>
  <c r="R113" i="2" s="1"/>
  <c r="Q112" i="2" s="1"/>
  <c r="P111" i="2" s="1"/>
  <c r="O110" i="2" s="1"/>
  <c r="N109" i="2" s="1"/>
  <c r="M108" i="2" s="1"/>
  <c r="T114" i="2"/>
  <c r="S113" i="2" s="1"/>
  <c r="T113" i="2"/>
  <c r="S112" i="2" s="1"/>
  <c r="R111" i="2" s="1"/>
  <c r="Q110" i="2" s="1"/>
  <c r="P109" i="2" s="1"/>
  <c r="O108" i="2" s="1"/>
  <c r="T112" i="2"/>
  <c r="S111" i="2" s="1"/>
  <c r="R110" i="2" s="1"/>
  <c r="Q109" i="2" s="1"/>
  <c r="P108" i="2" s="1"/>
  <c r="T111" i="2"/>
  <c r="S110" i="2" s="1"/>
  <c r="R109" i="2" s="1"/>
  <c r="Q108" i="2" s="1"/>
  <c r="T110" i="2"/>
  <c r="S109" i="2" s="1"/>
  <c r="R108" i="2" s="1"/>
  <c r="T109" i="2"/>
  <c r="S108" i="2" s="1"/>
  <c r="R126" i="2"/>
  <c r="Q125" i="2" s="1"/>
  <c r="P124" i="2" s="1"/>
  <c r="O123" i="2" s="1"/>
  <c r="N122" i="2" s="1"/>
  <c r="M121" i="2" s="1"/>
  <c r="L120" i="2" s="1"/>
  <c r="K119" i="2" s="1"/>
  <c r="J118" i="2" s="1"/>
  <c r="I117" i="2" s="1"/>
  <c r="H116" i="2" s="1"/>
  <c r="G115" i="2" s="1"/>
  <c r="F114" i="2" s="1"/>
  <c r="E113" i="2" s="1"/>
  <c r="R125" i="2"/>
  <c r="Q124" i="2" s="1"/>
  <c r="P123" i="2" s="1"/>
  <c r="O122" i="2" s="1"/>
  <c r="N121" i="2" s="1"/>
  <c r="M120" i="2" s="1"/>
  <c r="L119" i="2" s="1"/>
  <c r="K118" i="2" s="1"/>
  <c r="J117" i="2" s="1"/>
  <c r="I116" i="2" s="1"/>
  <c r="H115" i="2" s="1"/>
  <c r="G114" i="2" s="1"/>
  <c r="F113" i="2" s="1"/>
  <c r="E112" i="2" s="1"/>
  <c r="R124" i="2"/>
  <c r="Q123" i="2" s="1"/>
  <c r="P122" i="2" s="1"/>
  <c r="O121" i="2" s="1"/>
  <c r="N120" i="2" s="1"/>
  <c r="M119" i="2" s="1"/>
  <c r="L118" i="2" s="1"/>
  <c r="K117" i="2" s="1"/>
  <c r="J116" i="2" s="1"/>
  <c r="I115" i="2" s="1"/>
  <c r="H114" i="2" s="1"/>
  <c r="G113" i="2" s="1"/>
  <c r="F112" i="2" s="1"/>
  <c r="E111" i="2" s="1"/>
  <c r="R123" i="2"/>
  <c r="Q122" i="2" s="1"/>
  <c r="P121" i="2" s="1"/>
  <c r="O120" i="2" s="1"/>
  <c r="N119" i="2" s="1"/>
  <c r="M118" i="2" s="1"/>
  <c r="L117" i="2" s="1"/>
  <c r="K116" i="2" s="1"/>
  <c r="J115" i="2" s="1"/>
  <c r="I114" i="2" s="1"/>
  <c r="H113" i="2" s="1"/>
  <c r="G112" i="2" s="1"/>
  <c r="F111" i="2" s="1"/>
  <c r="E110" i="2" s="1"/>
  <c r="R122" i="2"/>
  <c r="Q121" i="2" s="1"/>
  <c r="P120" i="2" s="1"/>
  <c r="O119" i="2" s="1"/>
  <c r="N118" i="2" s="1"/>
  <c r="M117" i="2" s="1"/>
  <c r="L116" i="2" s="1"/>
  <c r="K115" i="2" s="1"/>
  <c r="J114" i="2" s="1"/>
  <c r="I113" i="2" s="1"/>
  <c r="H112" i="2" s="1"/>
  <c r="G111" i="2" s="1"/>
  <c r="F110" i="2" s="1"/>
  <c r="E109" i="2" s="1"/>
  <c r="R121" i="2"/>
  <c r="Q120" i="2" s="1"/>
  <c r="P119" i="2" s="1"/>
  <c r="O118" i="2" s="1"/>
  <c r="N117" i="2" s="1"/>
  <c r="M116" i="2" s="1"/>
  <c r="L115" i="2" s="1"/>
  <c r="K114" i="2" s="1"/>
  <c r="J113" i="2" s="1"/>
  <c r="I112" i="2" s="1"/>
  <c r="H111" i="2" s="1"/>
  <c r="G110" i="2" s="1"/>
  <c r="F109" i="2" s="1"/>
  <c r="E108" i="2" s="1"/>
  <c r="R120" i="2"/>
  <c r="Q119" i="2" s="1"/>
  <c r="P118" i="2" s="1"/>
  <c r="O117" i="2" s="1"/>
  <c r="N116" i="2" s="1"/>
  <c r="M115" i="2" s="1"/>
  <c r="L114" i="2" s="1"/>
  <c r="K113" i="2" s="1"/>
  <c r="J112" i="2" s="1"/>
  <c r="I111" i="2" s="1"/>
  <c r="H110" i="2" s="1"/>
  <c r="G109" i="2" s="1"/>
  <c r="F108" i="2" s="1"/>
  <c r="E107" i="2" s="1"/>
  <c r="R117" i="2"/>
  <c r="Q116" i="2" s="1"/>
  <c r="P115" i="2" s="1"/>
  <c r="O114" i="2" s="1"/>
  <c r="N113" i="2" s="1"/>
  <c r="M112" i="2" s="1"/>
  <c r="L111" i="2" s="1"/>
  <c r="K110" i="2" s="1"/>
  <c r="J109" i="2" s="1"/>
  <c r="I108" i="2" s="1"/>
  <c r="R112" i="2"/>
  <c r="Q111" i="2" s="1"/>
  <c r="P110" i="2" s="1"/>
  <c r="O109" i="2" s="1"/>
  <c r="N108" i="2" s="1"/>
  <c r="T108" i="2"/>
  <c r="S107" i="2" s="1"/>
  <c r="R106" i="2" s="1"/>
  <c r="Q105" i="2" s="1"/>
  <c r="P104" i="2" s="1"/>
  <c r="O103" i="2" s="1"/>
  <c r="T107" i="2"/>
  <c r="S106" i="2" s="1"/>
  <c r="R105" i="2" s="1"/>
  <c r="Q104" i="2" s="1"/>
  <c r="P103" i="2" s="1"/>
  <c r="T106" i="2"/>
  <c r="S105" i="2" s="1"/>
  <c r="R104" i="2" s="1"/>
  <c r="Q103" i="2" s="1"/>
  <c r="T105" i="2"/>
  <c r="S104" i="2" s="1"/>
  <c r="R103" i="2" s="1"/>
  <c r="T104" i="2"/>
  <c r="S103" i="2" s="1"/>
  <c r="T103" i="2"/>
  <c r="S102" i="2" s="1"/>
  <c r="R101" i="2" s="1"/>
  <c r="Q100" i="2" s="1"/>
  <c r="P99" i="2" s="1"/>
  <c r="O98" i="2" s="1"/>
  <c r="T102" i="2"/>
  <c r="S101" i="2" s="1"/>
  <c r="R100" i="2" s="1"/>
  <c r="Q99" i="2" s="1"/>
  <c r="P98" i="2" s="1"/>
  <c r="T101" i="2"/>
  <c r="S100" i="2" s="1"/>
  <c r="R99" i="2" s="1"/>
  <c r="T100" i="2"/>
  <c r="S99" i="2" s="1"/>
  <c r="R98" i="2" s="1"/>
  <c r="T99" i="2"/>
  <c r="S98" i="2" s="1"/>
  <c r="T98" i="2"/>
  <c r="S97" i="2" s="1"/>
  <c r="R96" i="2" s="1"/>
  <c r="Q95" i="2" s="1"/>
  <c r="P94" i="2" s="1"/>
  <c r="O93" i="2" s="1"/>
  <c r="T97" i="2"/>
  <c r="S96" i="2" s="1"/>
  <c r="R95" i="2" s="1"/>
  <c r="Q94" i="2" s="1"/>
  <c r="P93" i="2" s="1"/>
  <c r="T96" i="2"/>
  <c r="S95" i="2" s="1"/>
  <c r="R94" i="2" s="1"/>
  <c r="Q93" i="2" s="1"/>
  <c r="T95" i="2"/>
  <c r="S94" i="2" s="1"/>
  <c r="R93" i="2" s="1"/>
  <c r="T94" i="2"/>
  <c r="S93" i="2" s="1"/>
  <c r="T93" i="2"/>
  <c r="S92" i="2" s="1"/>
  <c r="T92" i="2"/>
  <c r="S91" i="2" s="1"/>
  <c r="R90" i="2" s="1"/>
  <c r="Q89" i="2" s="1"/>
  <c r="P88" i="2" s="1"/>
  <c r="R91" i="2"/>
  <c r="Q90" i="2" s="1"/>
  <c r="P89" i="2" s="1"/>
  <c r="O88" i="2" s="1"/>
  <c r="T91" i="2"/>
  <c r="S90" i="2" s="1"/>
  <c r="R89" i="2" s="1"/>
  <c r="Q88" i="2" s="1"/>
  <c r="T90" i="2"/>
  <c r="S89" i="2" s="1"/>
  <c r="R88" i="2" s="1"/>
  <c r="T89" i="2"/>
  <c r="S88" i="2" s="1"/>
  <c r="T88" i="2"/>
  <c r="S87" i="2" s="1"/>
  <c r="R86" i="2" s="1"/>
  <c r="Q85" i="2" s="1"/>
  <c r="P84" i="2" s="1"/>
  <c r="O83" i="2" s="1"/>
  <c r="T87" i="2"/>
  <c r="S86" i="2" s="1"/>
  <c r="R85" i="2" s="1"/>
  <c r="Q84" i="2" s="1"/>
  <c r="P83" i="2" s="1"/>
  <c r="T86" i="2"/>
  <c r="S85" i="2" s="1"/>
  <c r="R84" i="2" s="1"/>
  <c r="Q83" i="2" s="1"/>
  <c r="T85" i="2"/>
  <c r="S84" i="2" s="1"/>
  <c r="R83" i="2" s="1"/>
  <c r="T84" i="2"/>
  <c r="S83" i="2" s="1"/>
  <c r="T83" i="2"/>
  <c r="S82" i="2" s="1"/>
  <c r="R81" i="2" s="1"/>
  <c r="Q80" i="2" s="1"/>
  <c r="P79" i="2" s="1"/>
  <c r="O78" i="2" s="1"/>
  <c r="T82" i="2"/>
  <c r="S81" i="2" s="1"/>
  <c r="R80" i="2" s="1"/>
  <c r="Q79" i="2" s="1"/>
  <c r="P78" i="2" s="1"/>
  <c r="T81" i="2"/>
  <c r="S80" i="2" s="1"/>
  <c r="R79" i="2" s="1"/>
  <c r="T80" i="2"/>
  <c r="S79" i="2" s="1"/>
  <c r="R78" i="2" s="1"/>
  <c r="T79" i="2"/>
  <c r="S78" i="2" s="1"/>
  <c r="T78" i="2"/>
  <c r="AJ1" i="2" l="1"/>
  <c r="AK5" i="2"/>
  <c r="AK18" i="2" s="1"/>
  <c r="AK31" i="2" s="1"/>
  <c r="AG12" i="2"/>
  <c r="Z12" i="2"/>
  <c r="AH12" i="2"/>
  <c r="AD12" i="2"/>
  <c r="AM6" i="2"/>
  <c r="AM19" i="2" s="1"/>
  <c r="H107" i="2"/>
  <c r="G106" i="2" s="1"/>
  <c r="F105" i="2" s="1"/>
  <c r="E104" i="2" s="1"/>
  <c r="AB12" i="2"/>
  <c r="K107" i="2"/>
  <c r="J106" i="2" s="1"/>
  <c r="I105" i="2" s="1"/>
  <c r="H104" i="2" s="1"/>
  <c r="G103" i="2" s="1"/>
  <c r="AE12" i="2"/>
  <c r="R82" i="2"/>
  <c r="Q81" i="2" s="1"/>
  <c r="P80" i="2" s="1"/>
  <c r="O79" i="2" s="1"/>
  <c r="N78" i="2" s="1"/>
  <c r="AM7" i="2"/>
  <c r="AM20" i="2" s="1"/>
  <c r="N82" i="2"/>
  <c r="M81" i="2" s="1"/>
  <c r="L80" i="2" s="1"/>
  <c r="K79" i="2" s="1"/>
  <c r="J78" i="2" s="1"/>
  <c r="O87" i="2"/>
  <c r="N86" i="2" s="1"/>
  <c r="M85" i="2" s="1"/>
  <c r="L84" i="2" s="1"/>
  <c r="K83" i="2" s="1"/>
  <c r="R92" i="2"/>
  <c r="Q91" i="2" s="1"/>
  <c r="P90" i="2" s="1"/>
  <c r="O89" i="2" s="1"/>
  <c r="N88" i="2" s="1"/>
  <c r="M87" i="2" s="1"/>
  <c r="L86" i="2" s="1"/>
  <c r="K85" i="2" s="1"/>
  <c r="J84" i="2" s="1"/>
  <c r="I83" i="2" s="1"/>
  <c r="AM9" i="2"/>
  <c r="AM22" i="2" s="1"/>
  <c r="N92" i="2"/>
  <c r="M91" i="2" s="1"/>
  <c r="L90" i="2" s="1"/>
  <c r="K89" i="2" s="1"/>
  <c r="J88" i="2" s="1"/>
  <c r="Q97" i="2"/>
  <c r="P96" i="2" s="1"/>
  <c r="O95" i="2" s="1"/>
  <c r="N94" i="2" s="1"/>
  <c r="M93" i="2" s="1"/>
  <c r="R102" i="2"/>
  <c r="Q101" i="2" s="1"/>
  <c r="P100" i="2" s="1"/>
  <c r="O99" i="2" s="1"/>
  <c r="N98" i="2" s="1"/>
  <c r="AM11" i="2"/>
  <c r="AM24" i="2" s="1"/>
  <c r="N102" i="2"/>
  <c r="M101" i="2" s="1"/>
  <c r="L100" i="2" s="1"/>
  <c r="K99" i="2" s="1"/>
  <c r="J98" i="2" s="1"/>
  <c r="AK12" i="2"/>
  <c r="AC12" i="2"/>
  <c r="Y12" i="2"/>
  <c r="O107" i="2"/>
  <c r="N106" i="2" s="1"/>
  <c r="M105" i="2" s="1"/>
  <c r="L104" i="2" s="1"/>
  <c r="K103" i="2" s="1"/>
  <c r="AI12" i="2"/>
  <c r="G107" i="2"/>
  <c r="F106" i="2" s="1"/>
  <c r="E105" i="2" s="1"/>
  <c r="AA12" i="2"/>
  <c r="P92" i="2"/>
  <c r="O91" i="2" s="1"/>
  <c r="N90" i="2" s="1"/>
  <c r="M89" i="2" s="1"/>
  <c r="L88" i="2" s="1"/>
  <c r="P107" i="2"/>
  <c r="O106" i="2" s="1"/>
  <c r="N105" i="2" s="1"/>
  <c r="M104" i="2" s="1"/>
  <c r="L103" i="2" s="1"/>
  <c r="AJ12" i="2"/>
  <c r="AM8" i="2"/>
  <c r="AM21" i="2" s="1"/>
  <c r="P87" i="2"/>
  <c r="O86" i="2" s="1"/>
  <c r="N85" i="2" s="1"/>
  <c r="M84" i="2" s="1"/>
  <c r="L83" i="2" s="1"/>
  <c r="AM10" i="2"/>
  <c r="AM23" i="2" s="1"/>
  <c r="AM12" i="2"/>
  <c r="AM25" i="2" s="1"/>
  <c r="AL12" i="2"/>
  <c r="AL25" i="2" s="1"/>
  <c r="L107" i="2"/>
  <c r="K106" i="2" s="1"/>
  <c r="J105" i="2" s="1"/>
  <c r="I104" i="2" s="1"/>
  <c r="H103" i="2" s="1"/>
  <c r="AF12" i="2"/>
  <c r="Q82" i="2"/>
  <c r="P81" i="2" s="1"/>
  <c r="O80" i="2" s="1"/>
  <c r="N79" i="2" s="1"/>
  <c r="Q92" i="2"/>
  <c r="P91" i="2" s="1"/>
  <c r="O90" i="2" s="1"/>
  <c r="N89" i="2" s="1"/>
  <c r="M88" i="2" s="1"/>
  <c r="Q98" i="2"/>
  <c r="Q102" i="2"/>
  <c r="P101" i="2" s="1"/>
  <c r="O100" i="2" s="1"/>
  <c r="N99" i="2" s="1"/>
  <c r="Q78" i="2"/>
  <c r="O92" i="2"/>
  <c r="N91" i="2" s="1"/>
  <c r="M90" i="2" s="1"/>
  <c r="L89" i="2" s="1"/>
  <c r="K88" i="2" s="1"/>
  <c r="N97" i="2"/>
  <c r="M96" i="2" s="1"/>
  <c r="L95" i="2" s="1"/>
  <c r="K94" i="2" s="1"/>
  <c r="J93" i="2" s="1"/>
  <c r="Q87" i="2"/>
  <c r="P86" i="2" s="1"/>
  <c r="O85" i="2" s="1"/>
  <c r="N84" i="2" s="1"/>
  <c r="M83" i="2" s="1"/>
  <c r="N107" i="2"/>
  <c r="M106" i="2" s="1"/>
  <c r="L105" i="2" s="1"/>
  <c r="K104" i="2" s="1"/>
  <c r="J107" i="2"/>
  <c r="I106" i="2" s="1"/>
  <c r="H105" i="2" s="1"/>
  <c r="G104" i="2" s="1"/>
  <c r="O82" i="2"/>
  <c r="N81" i="2" s="1"/>
  <c r="M80" i="2" s="1"/>
  <c r="L79" i="2" s="1"/>
  <c r="K78" i="2" s="1"/>
  <c r="N87" i="2"/>
  <c r="M86" i="2" s="1"/>
  <c r="L85" i="2" s="1"/>
  <c r="K84" i="2" s="1"/>
  <c r="O102" i="2"/>
  <c r="N101" i="2" s="1"/>
  <c r="M100" i="2" s="1"/>
  <c r="L99" i="2" s="1"/>
  <c r="K98" i="2" s="1"/>
  <c r="R107" i="2"/>
  <c r="Q106" i="2" s="1"/>
  <c r="P105" i="2" s="1"/>
  <c r="O104" i="2" s="1"/>
  <c r="R87" i="2"/>
  <c r="Q86" i="2" s="1"/>
  <c r="P85" i="2" s="1"/>
  <c r="O84" i="2" s="1"/>
  <c r="R97" i="2"/>
  <c r="Q96" i="2" s="1"/>
  <c r="P95" i="2" s="1"/>
  <c r="O94" i="2" s="1"/>
  <c r="N93" i="2" s="1"/>
  <c r="F107" i="2"/>
  <c r="E106" i="2" s="1"/>
  <c r="P82" i="2"/>
  <c r="O81" i="2" s="1"/>
  <c r="N80" i="2" s="1"/>
  <c r="M79" i="2" s="1"/>
  <c r="L78" i="2" s="1"/>
  <c r="O97" i="2"/>
  <c r="N96" i="2" s="1"/>
  <c r="M95" i="2" s="1"/>
  <c r="L94" i="2" s="1"/>
  <c r="K93" i="2" s="1"/>
  <c r="Q107" i="2"/>
  <c r="P106" i="2" s="1"/>
  <c r="O105" i="2" s="1"/>
  <c r="N104" i="2" s="1"/>
  <c r="M103" i="2" s="1"/>
  <c r="M107" i="2"/>
  <c r="L106" i="2" s="1"/>
  <c r="K105" i="2" s="1"/>
  <c r="J104" i="2" s="1"/>
  <c r="I103" i="2" s="1"/>
  <c r="I107" i="2"/>
  <c r="H106" i="2" s="1"/>
  <c r="G105" i="2" s="1"/>
  <c r="F104" i="2" s="1"/>
  <c r="E103" i="2" s="1"/>
  <c r="P102" i="2"/>
  <c r="O101" i="2" s="1"/>
  <c r="N100" i="2" s="1"/>
  <c r="M99" i="2" s="1"/>
  <c r="L98" i="2" s="1"/>
  <c r="AK25" i="2" l="1"/>
  <c r="AI1" i="2"/>
  <c r="AJ5" i="2"/>
  <c r="AJ18" i="2" s="1"/>
  <c r="AL8" i="2"/>
  <c r="AL21" i="2" s="1"/>
  <c r="AL7" i="2"/>
  <c r="AL20" i="2" s="1"/>
  <c r="AF11" i="2"/>
  <c r="AL6" i="2"/>
  <c r="AL19" i="2" s="1"/>
  <c r="AI11" i="2"/>
  <c r="AK7" i="2"/>
  <c r="AK20" i="2" s="1"/>
  <c r="AI8" i="2"/>
  <c r="AI10" i="2"/>
  <c r="AJ10" i="2"/>
  <c r="AA11" i="2"/>
  <c r="AK11" i="2"/>
  <c r="AK24" i="2" s="1"/>
  <c r="AK9" i="2"/>
  <c r="AK22" i="2" s="1"/>
  <c r="AH6" i="2"/>
  <c r="AL11" i="2"/>
  <c r="AL24" i="2" s="1"/>
  <c r="AM27" i="2"/>
  <c r="AM28" i="2" s="1"/>
  <c r="AM35" i="2" s="1"/>
  <c r="AK8" i="2"/>
  <c r="AK21" i="2" s="1"/>
  <c r="AH8" i="2"/>
  <c r="AM14" i="2"/>
  <c r="AM15" i="2" s="1"/>
  <c r="AL9" i="2"/>
  <c r="AL22" i="2" s="1"/>
  <c r="AJ7" i="2"/>
  <c r="AJ20" i="2" s="1"/>
  <c r="AJ6" i="2"/>
  <c r="AL10" i="2"/>
  <c r="AL23" i="2" s="1"/>
  <c r="AJ8" i="2"/>
  <c r="AI7" i="2"/>
  <c r="AK6" i="2"/>
  <c r="AK19" i="2" s="1"/>
  <c r="AJ11" i="2"/>
  <c r="AI6" i="2"/>
  <c r="J102" i="2"/>
  <c r="I101" i="2" s="1"/>
  <c r="H100" i="2" s="1"/>
  <c r="G99" i="2" s="1"/>
  <c r="F98" i="2" s="1"/>
  <c r="M97" i="2"/>
  <c r="L96" i="2" s="1"/>
  <c r="K95" i="2" s="1"/>
  <c r="J94" i="2" s="1"/>
  <c r="I93" i="2" s="1"/>
  <c r="AE11" i="2"/>
  <c r="I97" i="2"/>
  <c r="H96" i="2" s="1"/>
  <c r="G95" i="2" s="1"/>
  <c r="F94" i="2" s="1"/>
  <c r="E93" i="2" s="1"/>
  <c r="AK10" i="2"/>
  <c r="AK23" i="2" s="1"/>
  <c r="J82" i="2"/>
  <c r="I81" i="2" s="1"/>
  <c r="H80" i="2" s="1"/>
  <c r="G79" i="2" s="1"/>
  <c r="F78" i="2" s="1"/>
  <c r="G102" i="2"/>
  <c r="F101" i="2" s="1"/>
  <c r="E100" i="2" s="1"/>
  <c r="I87" i="2"/>
  <c r="H86" i="2" s="1"/>
  <c r="G85" i="2" s="1"/>
  <c r="F84" i="2" s="1"/>
  <c r="E83" i="2" s="1"/>
  <c r="K82" i="2"/>
  <c r="J81" i="2" s="1"/>
  <c r="I80" i="2" s="1"/>
  <c r="H79" i="2" s="1"/>
  <c r="G78" i="2" s="1"/>
  <c r="AH10" i="2"/>
  <c r="L92" i="2"/>
  <c r="K91" i="2" s="1"/>
  <c r="J90" i="2" s="1"/>
  <c r="I89" i="2" s="1"/>
  <c r="H88" i="2" s="1"/>
  <c r="AM32" i="2"/>
  <c r="AB11" i="2"/>
  <c r="K102" i="2"/>
  <c r="J101" i="2" s="1"/>
  <c r="I100" i="2" s="1"/>
  <c r="H99" i="2" s="1"/>
  <c r="G98" i="2" s="1"/>
  <c r="F97" i="2" s="1"/>
  <c r="E96" i="2" s="1"/>
  <c r="K87" i="2"/>
  <c r="J86" i="2" s="1"/>
  <c r="I85" i="2" s="1"/>
  <c r="H84" i="2" s="1"/>
  <c r="G83" i="2" s="1"/>
  <c r="F102" i="2"/>
  <c r="E101" i="2" s="1"/>
  <c r="N103" i="2"/>
  <c r="P97" i="2"/>
  <c r="O96" i="2" s="1"/>
  <c r="F103" i="2"/>
  <c r="Y11" i="2" s="1"/>
  <c r="H82" i="2"/>
  <c r="G81" i="2" s="1"/>
  <c r="F80" i="2" s="1"/>
  <c r="E79" i="2" s="1"/>
  <c r="N83" i="2"/>
  <c r="J97" i="2"/>
  <c r="I96" i="2" s="1"/>
  <c r="H95" i="2" s="1"/>
  <c r="G94" i="2" s="1"/>
  <c r="F93" i="2" s="1"/>
  <c r="I92" i="2"/>
  <c r="H91" i="2" s="1"/>
  <c r="G90" i="2" s="1"/>
  <c r="F89" i="2" s="1"/>
  <c r="E88" i="2" s="1"/>
  <c r="M98" i="2"/>
  <c r="L87" i="2"/>
  <c r="K86" i="2" s="1"/>
  <c r="J85" i="2" s="1"/>
  <c r="I84" i="2" s="1"/>
  <c r="H83" i="2" s="1"/>
  <c r="K97" i="2"/>
  <c r="J96" i="2" s="1"/>
  <c r="I95" i="2" s="1"/>
  <c r="H94" i="2" s="1"/>
  <c r="G93" i="2" s="1"/>
  <c r="J83" i="2"/>
  <c r="J87" i="2"/>
  <c r="I86" i="2" s="1"/>
  <c r="H85" i="2" s="1"/>
  <c r="G84" i="2" s="1"/>
  <c r="L102" i="2"/>
  <c r="K101" i="2" s="1"/>
  <c r="J100" i="2" s="1"/>
  <c r="I99" i="2" s="1"/>
  <c r="H98" i="2" s="1"/>
  <c r="M92" i="2"/>
  <c r="L91" i="2" s="1"/>
  <c r="K90" i="2" s="1"/>
  <c r="J89" i="2" s="1"/>
  <c r="L82" i="2"/>
  <c r="H102" i="2"/>
  <c r="G101" i="2" s="1"/>
  <c r="F100" i="2" s="1"/>
  <c r="E99" i="2" s="1"/>
  <c r="J92" i="2"/>
  <c r="I91" i="2" s="1"/>
  <c r="H90" i="2" s="1"/>
  <c r="G89" i="2" s="1"/>
  <c r="F88" i="2" s="1"/>
  <c r="J103" i="2"/>
  <c r="AC11" i="2" s="1"/>
  <c r="M78" i="2"/>
  <c r="AJ25" i="2" l="1"/>
  <c r="AJ31" i="2"/>
  <c r="AJ24" i="2"/>
  <c r="AJ19" i="2"/>
  <c r="AJ23" i="2"/>
  <c r="AJ21" i="2"/>
  <c r="AH1" i="2"/>
  <c r="AI5" i="2"/>
  <c r="AI18" i="2" s="1"/>
  <c r="AI20" i="2" s="1"/>
  <c r="AL27" i="2"/>
  <c r="AL28" i="2" s="1"/>
  <c r="AL38" i="2" s="1"/>
  <c r="AC7" i="2"/>
  <c r="Z11" i="2"/>
  <c r="AL34" i="2"/>
  <c r="AK14" i="2"/>
  <c r="AK15" i="2" s="1"/>
  <c r="AM36" i="2"/>
  <c r="AM33" i="2"/>
  <c r="AJ9" i="2"/>
  <c r="AJ22" i="2" s="1"/>
  <c r="AL14" i="2"/>
  <c r="AL15" i="2" s="1"/>
  <c r="AM38" i="2"/>
  <c r="AM37" i="2"/>
  <c r="AM34" i="2"/>
  <c r="AI9" i="2"/>
  <c r="AF8" i="2"/>
  <c r="AK27" i="2"/>
  <c r="AK28" i="2" s="1"/>
  <c r="AF7" i="2"/>
  <c r="AG8" i="2"/>
  <c r="AE7" i="2"/>
  <c r="AG11" i="2"/>
  <c r="AH11" i="2"/>
  <c r="H92" i="2"/>
  <c r="G91" i="2" s="1"/>
  <c r="F90" i="2" s="1"/>
  <c r="E89" i="2" s="1"/>
  <c r="E87" i="2"/>
  <c r="E92" i="2"/>
  <c r="AD11" i="2"/>
  <c r="AG7" i="2"/>
  <c r="AH7" i="2"/>
  <c r="F82" i="2"/>
  <c r="E81" i="2" s="1"/>
  <c r="G87" i="2"/>
  <c r="F86" i="2" s="1"/>
  <c r="E85" i="2" s="1"/>
  <c r="E97" i="2"/>
  <c r="AD7" i="2"/>
  <c r="K81" i="2"/>
  <c r="J80" i="2" s="1"/>
  <c r="I79" i="2" s="1"/>
  <c r="H78" i="2" s="1"/>
  <c r="E102" i="2"/>
  <c r="I102" i="2"/>
  <c r="H101" i="2" s="1"/>
  <c r="G100" i="2" s="1"/>
  <c r="I82" i="2"/>
  <c r="H81" i="2" s="1"/>
  <c r="G80" i="2" s="1"/>
  <c r="I88" i="2"/>
  <c r="G82" i="2"/>
  <c r="F81" i="2" s="1"/>
  <c r="E80" i="2" s="1"/>
  <c r="M82" i="2"/>
  <c r="L81" i="2" s="1"/>
  <c r="F83" i="2"/>
  <c r="F92" i="2"/>
  <c r="E91" i="2" s="1"/>
  <c r="N95" i="2"/>
  <c r="G97" i="2"/>
  <c r="F96" i="2" s="1"/>
  <c r="E95" i="2" s="1"/>
  <c r="L97" i="2"/>
  <c r="K96" i="2" s="1"/>
  <c r="M102" i="2"/>
  <c r="L101" i="2" s="1"/>
  <c r="AI25" i="2" l="1"/>
  <c r="AI31" i="2"/>
  <c r="AJ14" i="2"/>
  <c r="AJ15" i="2" s="1"/>
  <c r="AL36" i="2"/>
  <c r="AJ27" i="2"/>
  <c r="AJ28" i="2" s="1"/>
  <c r="AJ37" i="2" s="1"/>
  <c r="AI23" i="2"/>
  <c r="AI22" i="2"/>
  <c r="AL37" i="2"/>
  <c r="AG1" i="2"/>
  <c r="AH5" i="2"/>
  <c r="AH18" i="2" s="1"/>
  <c r="AH24" i="2" s="1"/>
  <c r="AI19" i="2"/>
  <c r="AI21" i="2"/>
  <c r="AI24" i="2"/>
  <c r="AL33" i="2"/>
  <c r="AL32" i="2"/>
  <c r="AL35" i="2"/>
  <c r="AJ35" i="2"/>
  <c r="AJ36" i="2"/>
  <c r="AK35" i="2"/>
  <c r="AK38" i="2"/>
  <c r="AK36" i="2"/>
  <c r="AK37" i="2"/>
  <c r="AA10" i="2"/>
  <c r="AI14" i="2"/>
  <c r="AI15" i="2" s="1"/>
  <c r="AG6" i="2"/>
  <c r="AF10" i="2"/>
  <c r="AF6" i="2"/>
  <c r="AJ32" i="2"/>
  <c r="AJ34" i="2"/>
  <c r="AJ33" i="2"/>
  <c r="AG10" i="2"/>
  <c r="AK33" i="2"/>
  <c r="AK32" i="2"/>
  <c r="AK34" i="2"/>
  <c r="AH9" i="2"/>
  <c r="AA6" i="2"/>
  <c r="E82" i="2"/>
  <c r="J95" i="2"/>
  <c r="AD9" i="2" s="1"/>
  <c r="H87" i="2"/>
  <c r="K100" i="2"/>
  <c r="AE10" i="2" s="1"/>
  <c r="F79" i="2"/>
  <c r="Z6" i="2" s="1"/>
  <c r="M94" i="2"/>
  <c r="AG9" i="2" s="1"/>
  <c r="K80" i="2"/>
  <c r="F99" i="2"/>
  <c r="Z10" i="2" s="1"/>
  <c r="AH20" i="2" l="1"/>
  <c r="AH31" i="2"/>
  <c r="AJ38" i="2"/>
  <c r="AI27" i="2"/>
  <c r="AI28" i="2" s="1"/>
  <c r="AH25" i="2"/>
  <c r="AH19" i="2"/>
  <c r="AH23" i="2"/>
  <c r="AH21" i="2"/>
  <c r="AF1" i="2"/>
  <c r="AG5" i="2"/>
  <c r="AG18" i="2" s="1"/>
  <c r="AG22" i="2"/>
  <c r="AE6" i="2"/>
  <c r="AB7" i="2"/>
  <c r="AG14" i="2"/>
  <c r="AG15" i="2" s="1"/>
  <c r="AH22" i="2"/>
  <c r="AH14" i="2"/>
  <c r="AH15" i="2" s="1"/>
  <c r="E78" i="2"/>
  <c r="Y6" i="2" s="1"/>
  <c r="E98" i="2"/>
  <c r="Y10" i="2" s="1"/>
  <c r="J79" i="2"/>
  <c r="AD6" i="2" s="1"/>
  <c r="J99" i="2"/>
  <c r="AD10" i="2" s="1"/>
  <c r="I94" i="2"/>
  <c r="AC9" i="2" s="1"/>
  <c r="L93" i="2"/>
  <c r="G86" i="2"/>
  <c r="AG23" i="2" l="1"/>
  <c r="AG31" i="2"/>
  <c r="AG19" i="2"/>
  <c r="AH27" i="2"/>
  <c r="AH28" i="2" s="1"/>
  <c r="AH37" i="2" s="1"/>
  <c r="AI35" i="2"/>
  <c r="AI36" i="2"/>
  <c r="AI33" i="2"/>
  <c r="AI38" i="2"/>
  <c r="AI32" i="2"/>
  <c r="AI37" i="2"/>
  <c r="AI34" i="2"/>
  <c r="AG25" i="2"/>
  <c r="AG20" i="2"/>
  <c r="AG21" i="2"/>
  <c r="AG24" i="2"/>
  <c r="AE1" i="2"/>
  <c r="AF5" i="2"/>
  <c r="AF18" i="2" s="1"/>
  <c r="AF31" i="2" s="1"/>
  <c r="AA7" i="2"/>
  <c r="AE9" i="2"/>
  <c r="AF9" i="2"/>
  <c r="I98" i="2"/>
  <c r="H93" i="2"/>
  <c r="K92" i="2"/>
  <c r="F85" i="2"/>
  <c r="I78" i="2"/>
  <c r="AH33" i="2" l="1"/>
  <c r="AH36" i="2"/>
  <c r="AH32" i="2"/>
  <c r="AH38" i="2"/>
  <c r="AH34" i="2"/>
  <c r="AH35" i="2"/>
  <c r="AG27" i="2"/>
  <c r="AG28" i="2" s="1"/>
  <c r="AD1" i="2"/>
  <c r="AE5" i="2"/>
  <c r="AE18" i="2" s="1"/>
  <c r="AE31" i="2" s="1"/>
  <c r="AF25" i="2"/>
  <c r="AF24" i="2"/>
  <c r="AF20" i="2"/>
  <c r="AF21" i="2"/>
  <c r="AF19" i="2"/>
  <c r="AF23" i="2"/>
  <c r="AF22" i="2"/>
  <c r="AF14" i="2"/>
  <c r="AF15" i="2" s="1"/>
  <c r="AE8" i="2"/>
  <c r="E84" i="2"/>
  <c r="AB6" i="2"/>
  <c r="AC6" i="2"/>
  <c r="AB10" i="2"/>
  <c r="AC10" i="2"/>
  <c r="G92" i="2"/>
  <c r="F91" i="2" s="1"/>
  <c r="J91" i="2"/>
  <c r="H97" i="2"/>
  <c r="G96" i="2" s="1"/>
  <c r="AF27" i="2" l="1"/>
  <c r="AF28" i="2" s="1"/>
  <c r="AF36" i="2" s="1"/>
  <c r="AE25" i="2"/>
  <c r="AE24" i="2"/>
  <c r="AE20" i="2"/>
  <c r="AE23" i="2"/>
  <c r="AE19" i="2"/>
  <c r="AC1" i="2"/>
  <c r="AD5" i="2"/>
  <c r="AD18" i="2" s="1"/>
  <c r="AD31" i="2" s="1"/>
  <c r="AG36" i="2"/>
  <c r="AG38" i="2"/>
  <c r="AG32" i="2"/>
  <c r="AG33" i="2"/>
  <c r="AG35" i="2"/>
  <c r="AG37" i="2"/>
  <c r="AG34" i="2"/>
  <c r="AE22" i="2"/>
  <c r="AF37" i="2"/>
  <c r="AF35" i="2"/>
  <c r="AB9" i="2"/>
  <c r="AE21" i="2"/>
  <c r="AE14" i="2"/>
  <c r="AE15" i="2" s="1"/>
  <c r="AA9" i="2"/>
  <c r="AF34" i="2"/>
  <c r="AD8" i="2"/>
  <c r="E90" i="2"/>
  <c r="Y8" i="2" s="1"/>
  <c r="F95" i="2"/>
  <c r="I90" i="2"/>
  <c r="AC8" i="2" s="1"/>
  <c r="AE27" i="2" l="1"/>
  <c r="AE28" i="2" s="1"/>
  <c r="AE35" i="2" s="1"/>
  <c r="AF33" i="2"/>
  <c r="AF38" i="2"/>
  <c r="AF32" i="2"/>
  <c r="AB1" i="2"/>
  <c r="AC5" i="2"/>
  <c r="AC18" i="2" s="1"/>
  <c r="AD25" i="2"/>
  <c r="AD20" i="2"/>
  <c r="AD24" i="2"/>
  <c r="AD22" i="2"/>
  <c r="AD23" i="2"/>
  <c r="AD19" i="2"/>
  <c r="AE36" i="2"/>
  <c r="AE38" i="2"/>
  <c r="AC14" i="2"/>
  <c r="AC15" i="2" s="1"/>
  <c r="AE34" i="2"/>
  <c r="AD21" i="2"/>
  <c r="AD14" i="2"/>
  <c r="AD15" i="2" s="1"/>
  <c r="Z9" i="2"/>
  <c r="E94" i="2"/>
  <c r="Y9" i="2" s="1"/>
  <c r="H89" i="2"/>
  <c r="AB8" i="2" s="1"/>
  <c r="AE32" i="2" l="1"/>
  <c r="AE37" i="2"/>
  <c r="AC21" i="2"/>
  <c r="AC31" i="2"/>
  <c r="AE33" i="2"/>
  <c r="AC25" i="2"/>
  <c r="AC24" i="2"/>
  <c r="AC20" i="2"/>
  <c r="AC22" i="2"/>
  <c r="AC19" i="2"/>
  <c r="AC23" i="2"/>
  <c r="AA1" i="2"/>
  <c r="AB5" i="2"/>
  <c r="AB18" i="2" s="1"/>
  <c r="AD27" i="2"/>
  <c r="AD28" i="2" s="1"/>
  <c r="AD38" i="2" s="1"/>
  <c r="AB14" i="2"/>
  <c r="AB15" i="2" s="1"/>
  <c r="G88" i="2"/>
  <c r="AB21" i="2" l="1"/>
  <c r="AB31" i="2"/>
  <c r="AD37" i="2"/>
  <c r="AD33" i="2"/>
  <c r="AC27" i="2"/>
  <c r="AC28" i="2" s="1"/>
  <c r="AC33" i="2" s="1"/>
  <c r="AD34" i="2"/>
  <c r="AD35" i="2"/>
  <c r="AB25" i="2"/>
  <c r="AB24" i="2"/>
  <c r="AB20" i="2"/>
  <c r="AB19" i="2"/>
  <c r="AB23" i="2"/>
  <c r="AB22" i="2"/>
  <c r="AD36" i="2"/>
  <c r="Z1" i="2"/>
  <c r="AA5" i="2"/>
  <c r="AA18" i="2" s="1"/>
  <c r="AA31" i="2" s="1"/>
  <c r="AD32" i="2"/>
  <c r="Z8" i="2"/>
  <c r="AA8" i="2"/>
  <c r="F87" i="2"/>
  <c r="AC32" i="2" l="1"/>
  <c r="AC36" i="2"/>
  <c r="AC38" i="2"/>
  <c r="AC35" i="2"/>
  <c r="AC37" i="2"/>
  <c r="AB27" i="2"/>
  <c r="AB28" i="2" s="1"/>
  <c r="AB35" i="2" s="1"/>
  <c r="AC34" i="2"/>
  <c r="AB32" i="2"/>
  <c r="Y1" i="2"/>
  <c r="Y5" i="2" s="1"/>
  <c r="Y18" i="2" s="1"/>
  <c r="Y31" i="2" s="1"/>
  <c r="Z5" i="2"/>
  <c r="Z18" i="2" s="1"/>
  <c r="AA25" i="2"/>
  <c r="AA24" i="2"/>
  <c r="AA19" i="2"/>
  <c r="AA23" i="2"/>
  <c r="AA20" i="2"/>
  <c r="AA22" i="2"/>
  <c r="Z7" i="2"/>
  <c r="AA21" i="2"/>
  <c r="AA14" i="2"/>
  <c r="AA15" i="2" s="1"/>
  <c r="E86" i="2"/>
  <c r="Y7" i="2" s="1"/>
  <c r="AB38" i="2" l="1"/>
  <c r="Z21" i="2"/>
  <c r="Z31" i="2"/>
  <c r="AB34" i="2"/>
  <c r="AB37" i="2"/>
  <c r="AB36" i="2"/>
  <c r="AB33" i="2"/>
  <c r="Y25" i="2"/>
  <c r="Y24" i="2"/>
  <c r="Y19" i="2"/>
  <c r="Y23" i="2"/>
  <c r="Y21" i="2"/>
  <c r="Y22" i="2"/>
  <c r="AA27" i="2"/>
  <c r="AA28" i="2" s="1"/>
  <c r="AA38" i="2" s="1"/>
  <c r="Z25" i="2"/>
  <c r="Z24" i="2"/>
  <c r="Z19" i="2"/>
  <c r="Z23" i="2"/>
  <c r="Z22" i="2"/>
  <c r="Y20" i="2"/>
  <c r="Y14" i="2"/>
  <c r="Y15" i="2" s="1"/>
  <c r="AA34" i="2"/>
  <c r="Z20" i="2"/>
  <c r="Z14" i="2"/>
  <c r="Z15" i="2" s="1"/>
  <c r="AA33" i="2" l="1"/>
  <c r="AA36" i="2"/>
  <c r="AA32" i="2"/>
  <c r="AA35" i="2"/>
  <c r="Z27" i="2"/>
  <c r="Z28" i="2" s="1"/>
  <c r="Z37" i="2" s="1"/>
  <c r="AA37" i="2"/>
  <c r="Y27" i="2"/>
  <c r="Y28" i="2" s="1"/>
  <c r="Y38" i="2" s="1"/>
  <c r="Y37" i="2"/>
  <c r="Z35" i="2"/>
  <c r="Y34" i="2"/>
  <c r="Y32" i="2"/>
  <c r="Z34" i="2" l="1"/>
  <c r="Y35" i="2"/>
  <c r="Y33" i="2"/>
  <c r="Z36" i="2"/>
  <c r="Z33" i="2"/>
  <c r="Z38" i="2"/>
  <c r="Z32" i="2"/>
  <c r="Y36" i="2"/>
</calcChain>
</file>

<file path=xl/comments1.xml><?xml version="1.0" encoding="utf-8"?>
<comments xmlns="http://schemas.openxmlformats.org/spreadsheetml/2006/main">
  <authors>
    <author>01404747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01404747:</t>
        </r>
        <r>
          <rPr>
            <sz val="9"/>
            <color indexed="81"/>
            <rFont val="Tahoma"/>
            <family val="2"/>
          </rPr>
          <t xml:space="preserve">
for children - COHORT both sexes … (changing HIV mortality over the period explains odd patterns of survival)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01404747:</t>
        </r>
        <r>
          <rPr>
            <sz val="9"/>
            <color indexed="81"/>
            <rFont val="Tahoma"/>
            <family val="2"/>
          </rPr>
          <t xml:space="preserve">
ASSA model output, age-period rates converted to cohort Lx</t>
        </r>
      </text>
    </comment>
  </commentList>
</comments>
</file>

<file path=xl/sharedStrings.xml><?xml version="1.0" encoding="utf-8"?>
<sst xmlns="http://schemas.openxmlformats.org/spreadsheetml/2006/main" count="66" uniqueCount="41">
  <si>
    <t>Births in year ending</t>
  </si>
  <si>
    <t>Women</t>
  </si>
  <si>
    <t>15-19</t>
  </si>
  <si>
    <t>20-24</t>
  </si>
  <si>
    <t>25-29</t>
  </si>
  <si>
    <t>30-34</t>
  </si>
  <si>
    <t>35-39</t>
  </si>
  <si>
    <t>40-44</t>
  </si>
  <si>
    <t>45-49</t>
  </si>
  <si>
    <t>15-49</t>
  </si>
  <si>
    <t>GFR</t>
  </si>
  <si>
    <t>Fertility distributions</t>
  </si>
  <si>
    <t>Births</t>
  </si>
  <si>
    <t>Reverse survival of women</t>
  </si>
  <si>
    <t>Census date</t>
  </si>
  <si>
    <t>COHORT Lx  for women- follow down a diagonal</t>
  </si>
  <si>
    <t>10 % sample 2001 SA</t>
  </si>
  <si>
    <t>Year ending</t>
  </si>
  <si>
    <t>Scaled TF</t>
  </si>
  <si>
    <t xml:space="preserve">This method is described at: </t>
  </si>
  <si>
    <t>http://demographicestimation.iussp.org/content/synthetic-relational-gompertz-model</t>
  </si>
  <si>
    <t>Data entry</t>
  </si>
  <si>
    <t>Country</t>
  </si>
  <si>
    <t>Estimation of fertility using single-year reverse survival - Instructions</t>
  </si>
  <si>
    <t>This spreadsheet estimates fertility using the population enumerated at a census, a set of survival factors, and (to get a set of age-specific fertility rates) two distributions of fertility covering the 15 years before the census.</t>
  </si>
  <si>
    <t>Population</t>
  </si>
  <si>
    <t>Women in each year before the census</t>
  </si>
  <si>
    <t>Age group</t>
  </si>
  <si>
    <t>Births in each year assuming TF=1</t>
  </si>
  <si>
    <t>ASFR in each age group</t>
  </si>
  <si>
    <t>Enter the country name and data descriptor in the green cell to the right</t>
  </si>
  <si>
    <t>Record the census date in dd-mmm-yyyy format in the cell to the right.</t>
  </si>
  <si>
    <r>
      <t xml:space="preserve">Place the enumerated population of children under age 15, both sexes, and weighted where appropriate in cells </t>
    </r>
    <r>
      <rPr>
        <b/>
        <sz val="12"/>
        <rFont val="Arial"/>
        <family val="2"/>
      </rPr>
      <t>B4:B19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</t>
    </r>
  </si>
  <si>
    <t>xL0</t>
  </si>
  <si>
    <r>
      <t xml:space="preserve">Place the </t>
    </r>
    <r>
      <rPr>
        <b/>
        <sz val="12"/>
        <rFont val="Arial"/>
        <family val="2"/>
      </rPr>
      <t>cohort</t>
    </r>
    <r>
      <rPr>
        <sz val="12"/>
        <rFont val="Arial"/>
        <family val="2"/>
      </rPr>
      <t xml:space="preserve"> survival factors for children under age 15, both sexes in cells </t>
    </r>
    <r>
      <rPr>
        <b/>
        <sz val="12"/>
        <rFont val="Arial"/>
        <family val="2"/>
      </rPr>
      <t>D4:D19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</t>
    </r>
  </si>
  <si>
    <r>
      <t xml:space="preserve">Place the enumerated population of women aged 15-65, and weighted where appropriate, in cells </t>
    </r>
    <r>
      <rPr>
        <b/>
        <sz val="12"/>
        <rFont val="Arial"/>
        <family val="2"/>
      </rPr>
      <t>B23:B73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</t>
    </r>
  </si>
  <si>
    <r>
      <t xml:space="preserve">Place the </t>
    </r>
    <r>
      <rPr>
        <b/>
        <sz val="12"/>
        <rFont val="Arial"/>
        <family val="2"/>
      </rPr>
      <t>cohort</t>
    </r>
    <r>
      <rPr>
        <sz val="12"/>
        <rFont val="Arial"/>
        <family val="2"/>
      </rPr>
      <t xml:space="preserve"> survival factors for women aged 15-65 by calendar year in cells </t>
    </r>
    <r>
      <rPr>
        <b/>
        <sz val="12"/>
        <rFont val="Arial"/>
        <family val="2"/>
      </rPr>
      <t xml:space="preserve">D23:T73 </t>
    </r>
    <r>
      <rPr>
        <sz val="12"/>
        <rFont val="Arial"/>
        <family val="2"/>
      </rPr>
      <t xml:space="preserve">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</t>
    </r>
  </si>
  <si>
    <r>
      <t xml:space="preserve">Place age distributions of fertility at two points in time, each with a TF of 1, in cells </t>
    </r>
    <r>
      <rPr>
        <b/>
        <sz val="12"/>
        <rFont val="Arial"/>
        <family val="2"/>
      </rPr>
      <t>G5:H11</t>
    </r>
    <r>
      <rPr>
        <sz val="12"/>
        <rFont val="Arial"/>
        <family val="2"/>
      </rPr>
      <t xml:space="preserve"> of the Method sheet. Place the dates to which these estimates refer in cells </t>
    </r>
    <r>
      <rPr>
        <b/>
        <sz val="12"/>
        <rFont val="Arial"/>
        <family val="2"/>
      </rPr>
      <t>G4:H4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sheet.</t>
    </r>
  </si>
  <si>
    <t>Results</t>
  </si>
  <si>
    <r>
      <t xml:space="preserve">Total fertility by year is presented in cells </t>
    </r>
    <r>
      <rPr>
        <b/>
        <sz val="12"/>
        <rFont val="Arial"/>
        <family val="2"/>
      </rPr>
      <t>Y28:AM28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</t>
    </r>
  </si>
  <si>
    <r>
      <t xml:space="preserve">Age specific fertility rates by year are presented in cells </t>
    </r>
    <r>
      <rPr>
        <b/>
        <sz val="12"/>
        <rFont val="Arial"/>
        <family val="2"/>
      </rPr>
      <t>Y31:AM38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</si>
</sst>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0.0000"/>
    <numFmt numFmtId="168" formatCode="0.000000"/>
    <numFmt numFmtId="169" formatCode="General_)"/>
    <numFmt numFmtId="173" formatCode="[$-1C09]dd\ mmmm\ yyyy;@"/>
  </numFmts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006100"/>
      <name val="Arial"/>
      <family val="2"/>
    </font>
    <font>
      <sz val="12"/>
      <color rgb="FF006100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6100"/>
      <name val="Arial Narrow"/>
      <family val="2"/>
    </font>
    <font>
      <sz val="10"/>
      <color rgb="FF9C6500"/>
      <name val="Arial"/>
      <family val="2"/>
    </font>
    <font>
      <sz val="11"/>
      <color rgb="FF9C6500"/>
      <name val="Arial Narrow"/>
      <family val="2"/>
    </font>
    <font>
      <b/>
      <sz val="11"/>
      <color rgb="FF9C65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249977111117893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6" fillId="4" borderId="12" xfId="3" applyFont="1" applyFill="1" applyBorder="1" applyAlignment="1">
      <alignment horizontal="center" wrapText="1"/>
    </xf>
    <xf numFmtId="0" fontId="6" fillId="4" borderId="0" xfId="3" applyFont="1" applyFill="1" applyBorder="1" applyAlignment="1">
      <alignment horizontal="center" wrapText="1"/>
    </xf>
    <xf numFmtId="0" fontId="5" fillId="0" borderId="0" xfId="3" applyFont="1"/>
    <xf numFmtId="0" fontId="5" fillId="0" borderId="0" xfId="3" applyFont="1" applyAlignment="1">
      <alignment wrapText="1"/>
    </xf>
    <xf numFmtId="0" fontId="7" fillId="0" borderId="0" xfId="3" applyFont="1" applyFill="1" applyAlignment="1">
      <alignment horizontal="left"/>
    </xf>
    <xf numFmtId="169" fontId="9" fillId="0" borderId="13" xfId="4" applyNumberFormat="1" applyFont="1" applyFill="1" applyBorder="1" applyAlignment="1" applyProtection="1">
      <alignment horizontal="left"/>
    </xf>
    <xf numFmtId="169" fontId="9" fillId="0" borderId="0" xfId="4" applyNumberFormat="1" applyFont="1" applyFill="1" applyBorder="1" applyAlignment="1" applyProtection="1">
      <alignment horizontal="left"/>
    </xf>
    <xf numFmtId="0" fontId="7" fillId="0" borderId="0" xfId="3" applyFont="1" applyAlignment="1">
      <alignment horizontal="left" vertical="top" wrapText="1"/>
    </xf>
    <xf numFmtId="0" fontId="7" fillId="0" borderId="0" xfId="3" applyFont="1"/>
    <xf numFmtId="0" fontId="6" fillId="0" borderId="0" xfId="3" applyFont="1"/>
    <xf numFmtId="0" fontId="7" fillId="0" borderId="0" xfId="3" applyFont="1" applyAlignment="1">
      <alignment vertical="top"/>
    </xf>
    <xf numFmtId="0" fontId="7" fillId="0" borderId="0" xfId="3" applyFont="1" applyAlignment="1">
      <alignment vertical="top" wrapText="1"/>
    </xf>
    <xf numFmtId="0" fontId="7" fillId="0" borderId="0" xfId="3" applyFont="1" applyAlignment="1">
      <alignment wrapText="1"/>
    </xf>
    <xf numFmtId="0" fontId="5" fillId="0" borderId="0" xfId="3" applyFont="1" applyAlignment="1">
      <alignment horizontal="center" wrapText="1"/>
    </xf>
    <xf numFmtId="0" fontId="5" fillId="0" borderId="0" xfId="3" applyFont="1" applyAlignment="1">
      <alignment horizontal="center"/>
    </xf>
    <xf numFmtId="0" fontId="9" fillId="0" borderId="0" xfId="4" applyFont="1" applyAlignment="1" applyProtection="1"/>
    <xf numFmtId="0" fontId="7" fillId="0" borderId="14" xfId="3" applyFont="1" applyBorder="1" applyAlignment="1">
      <alignment horizontal="right"/>
    </xf>
    <xf numFmtId="164" fontId="10" fillId="2" borderId="15" xfId="1" applyNumberFormat="1" applyFont="1" applyBorder="1" applyAlignment="1">
      <alignment horizontal="center"/>
    </xf>
    <xf numFmtId="0" fontId="7" fillId="0" borderId="13" xfId="3" applyFont="1" applyBorder="1" applyAlignment="1">
      <alignment horizontal="right"/>
    </xf>
    <xf numFmtId="0" fontId="11" fillId="2" borderId="16" xfId="1" applyFont="1" applyBorder="1" applyAlignment="1">
      <alignment horizontal="center"/>
    </xf>
    <xf numFmtId="0" fontId="12" fillId="0" borderId="17" xfId="3" applyFont="1" applyBorder="1" applyAlignment="1">
      <alignment horizontal="right"/>
    </xf>
    <xf numFmtId="0" fontId="5" fillId="0" borderId="0" xfId="3" applyFont="1" applyAlignment="1">
      <alignment vertical="top"/>
    </xf>
    <xf numFmtId="0" fontId="14" fillId="0" borderId="0" xfId="0" applyFont="1"/>
    <xf numFmtId="0" fontId="16" fillId="0" borderId="0" xfId="0" applyFont="1"/>
    <xf numFmtId="1" fontId="14" fillId="0" borderId="0" xfId="0" applyNumberFormat="1" applyFont="1"/>
    <xf numFmtId="3" fontId="14" fillId="0" borderId="0" xfId="0" applyNumberFormat="1" applyFont="1"/>
    <xf numFmtId="1" fontId="15" fillId="2" borderId="10" xfId="1" applyNumberFormat="1" applyFont="1" applyBorder="1"/>
    <xf numFmtId="168" fontId="15" fillId="2" borderId="10" xfId="1" applyNumberFormat="1" applyFont="1" applyBorder="1"/>
    <xf numFmtId="166" fontId="14" fillId="0" borderId="0" xfId="0" applyNumberFormat="1" applyFont="1"/>
    <xf numFmtId="166" fontId="14" fillId="0" borderId="2" xfId="0" applyNumberFormat="1" applyFont="1" applyBorder="1"/>
    <xf numFmtId="1" fontId="15" fillId="2" borderId="1" xfId="1" applyNumberFormat="1" applyFont="1" applyBorder="1"/>
    <xf numFmtId="168" fontId="15" fillId="2" borderId="1" xfId="1" applyNumberFormat="1" applyFont="1" applyBorder="1"/>
    <xf numFmtId="166" fontId="16" fillId="0" borderId="5" xfId="0" applyNumberFormat="1" applyFont="1" applyBorder="1"/>
    <xf numFmtId="166" fontId="15" fillId="2" borderId="0" xfId="1" applyNumberFormat="1" applyFont="1" applyBorder="1"/>
    <xf numFmtId="166" fontId="15" fillId="2" borderId="6" xfId="1" applyNumberFormat="1" applyFont="1" applyBorder="1"/>
    <xf numFmtId="166" fontId="16" fillId="0" borderId="7" xfId="0" applyNumberFormat="1" applyFont="1" applyBorder="1"/>
    <xf numFmtId="166" fontId="15" fillId="2" borderId="8" xfId="1" applyNumberFormat="1" applyFont="1" applyBorder="1"/>
    <xf numFmtId="166" fontId="15" fillId="2" borderId="9" xfId="1" applyNumberFormat="1" applyFont="1" applyBorder="1"/>
    <xf numFmtId="165" fontId="14" fillId="0" borderId="0" xfId="0" applyNumberFormat="1" applyFont="1"/>
    <xf numFmtId="1" fontId="15" fillId="2" borderId="11" xfId="1" applyNumberFormat="1" applyFont="1" applyBorder="1"/>
    <xf numFmtId="168" fontId="15" fillId="2" borderId="11" xfId="1" applyNumberFormat="1" applyFont="1" applyBorder="1"/>
    <xf numFmtId="168" fontId="15" fillId="2" borderId="5" xfId="1" applyNumberFormat="1" applyFont="1" applyBorder="1"/>
    <xf numFmtId="168" fontId="15" fillId="2" borderId="0" xfId="1" applyNumberFormat="1" applyFont="1" applyBorder="1"/>
    <xf numFmtId="168" fontId="15" fillId="2" borderId="6" xfId="1" applyNumberFormat="1" applyFont="1" applyBorder="1"/>
    <xf numFmtId="164" fontId="14" fillId="0" borderId="0" xfId="0" applyNumberFormat="1" applyFont="1"/>
    <xf numFmtId="168" fontId="15" fillId="2" borderId="7" xfId="1" applyNumberFormat="1" applyFont="1" applyBorder="1"/>
    <xf numFmtId="168" fontId="15" fillId="2" borderId="8" xfId="1" applyNumberFormat="1" applyFont="1" applyBorder="1"/>
    <xf numFmtId="168" fontId="15" fillId="2" borderId="9" xfId="1" applyNumberFormat="1" applyFont="1" applyBorder="1"/>
    <xf numFmtId="0" fontId="17" fillId="0" borderId="0" xfId="0" applyFont="1"/>
    <xf numFmtId="0" fontId="18" fillId="0" borderId="19" xfId="0" applyFont="1" applyBorder="1"/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19" xfId="0" applyNumberFormat="1" applyFont="1" applyBorder="1"/>
    <xf numFmtId="173" fontId="11" fillId="2" borderId="18" xfId="1" applyNumberFormat="1" applyFont="1" applyBorder="1" applyAlignment="1">
      <alignment horizontal="center"/>
    </xf>
    <xf numFmtId="0" fontId="19" fillId="2" borderId="3" xfId="1" applyFont="1" applyBorder="1"/>
    <xf numFmtId="0" fontId="19" fillId="2" borderId="4" xfId="1" applyFont="1" applyBorder="1"/>
    <xf numFmtId="1" fontId="18" fillId="0" borderId="19" xfId="0" applyNumberFormat="1" applyFont="1" applyBorder="1"/>
    <xf numFmtId="2" fontId="20" fillId="3" borderId="19" xfId="2" applyNumberFormat="1" applyFont="1" applyBorder="1"/>
    <xf numFmtId="164" fontId="20" fillId="3" borderId="0" xfId="2" applyNumberFormat="1" applyFont="1" applyBorder="1"/>
    <xf numFmtId="0" fontId="21" fillId="3" borderId="0" xfId="2" applyFont="1" applyBorder="1"/>
    <xf numFmtId="0" fontId="22" fillId="3" borderId="19" xfId="2" applyFont="1" applyBorder="1"/>
    <xf numFmtId="164" fontId="22" fillId="3" borderId="19" xfId="2" applyNumberFormat="1" applyFont="1" applyBorder="1"/>
  </cellXfs>
  <cellStyles count="5">
    <cellStyle name="Good" xfId="1" builtinId="26"/>
    <cellStyle name="Hyperlink" xfId="4" builtinId="8"/>
    <cellStyle name="Neutral" xfId="2" builtinId="28"/>
    <cellStyle name="Normal" xfId="0" builtinId="0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TFR</c:v>
          </c:tx>
          <c:marker>
            <c:symbol val="none"/>
          </c:marker>
          <c:xVal>
            <c:numRef>
              <c:f>Method!$Y$18:$AM$18</c:f>
              <c:numCache>
                <c:formatCode>0.000</c:formatCode>
                <c:ptCount val="15"/>
                <c:pt idx="0">
                  <c:v>1987.2753424657535</c:v>
                </c:pt>
                <c:pt idx="1">
                  <c:v>1988.2753424657535</c:v>
                </c:pt>
                <c:pt idx="2">
                  <c:v>1989.2753424657535</c:v>
                </c:pt>
                <c:pt idx="3">
                  <c:v>1990.2753424657535</c:v>
                </c:pt>
                <c:pt idx="4">
                  <c:v>1991.2753424657535</c:v>
                </c:pt>
                <c:pt idx="5">
                  <c:v>1992.2753424657535</c:v>
                </c:pt>
                <c:pt idx="6">
                  <c:v>1993.2753424657535</c:v>
                </c:pt>
                <c:pt idx="7">
                  <c:v>1994.2753424657535</c:v>
                </c:pt>
                <c:pt idx="8">
                  <c:v>1995.2753424657535</c:v>
                </c:pt>
                <c:pt idx="9">
                  <c:v>1996.2753424657535</c:v>
                </c:pt>
                <c:pt idx="10">
                  <c:v>1997.2753424657535</c:v>
                </c:pt>
                <c:pt idx="11">
                  <c:v>1998.2753424657535</c:v>
                </c:pt>
                <c:pt idx="12">
                  <c:v>1999.2753424657535</c:v>
                </c:pt>
                <c:pt idx="13">
                  <c:v>2000.2753424657535</c:v>
                </c:pt>
                <c:pt idx="14">
                  <c:v>2001.2753424657535</c:v>
                </c:pt>
              </c:numCache>
            </c:numRef>
          </c:xVal>
          <c:yVal>
            <c:numRef>
              <c:f>Method!$Y$28:$AM$28</c:f>
              <c:numCache>
                <c:formatCode>0.00</c:formatCode>
                <c:ptCount val="15"/>
                <c:pt idx="0">
                  <c:v>3.7558576538954886</c:v>
                </c:pt>
                <c:pt idx="1">
                  <c:v>3.6832141827152012</c:v>
                </c:pt>
                <c:pt idx="2">
                  <c:v>3.5702870046450452</c:v>
                </c:pt>
                <c:pt idx="3">
                  <c:v>3.6167562693401085</c:v>
                </c:pt>
                <c:pt idx="4">
                  <c:v>3.5970589410475888</c:v>
                </c:pt>
                <c:pt idx="5">
                  <c:v>3.3633053331749356</c:v>
                </c:pt>
                <c:pt idx="6">
                  <c:v>3.0569830571161822</c:v>
                </c:pt>
                <c:pt idx="7">
                  <c:v>3.0661596773088857</c:v>
                </c:pt>
                <c:pt idx="8">
                  <c:v>2.9402856890461337</c:v>
                </c:pt>
                <c:pt idx="9">
                  <c:v>2.9325611135559519</c:v>
                </c:pt>
                <c:pt idx="10">
                  <c:v>2.7028017523113892</c:v>
                </c:pt>
                <c:pt idx="11">
                  <c:v>2.533731330024565</c:v>
                </c:pt>
                <c:pt idx="12">
                  <c:v>2.5064044469402451</c:v>
                </c:pt>
                <c:pt idx="13">
                  <c:v>2.4060776279036857</c:v>
                </c:pt>
                <c:pt idx="14">
                  <c:v>2.4261540983847034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06144"/>
        <c:axId val="231297408"/>
      </c:scatterChart>
      <c:scatterChart>
        <c:scatterStyle val="lineMarker"/>
        <c:varyColors val="0"/>
        <c:ser>
          <c:idx val="1"/>
          <c:order val="1"/>
          <c:tx>
            <c:v>GFR</c:v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xVal>
            <c:numRef>
              <c:f>Method!$Y$5:$AM$5</c:f>
              <c:numCache>
                <c:formatCode>0.000</c:formatCode>
                <c:ptCount val="15"/>
                <c:pt idx="0">
                  <c:v>1987.2753424657535</c:v>
                </c:pt>
                <c:pt idx="1">
                  <c:v>1988.2753424657535</c:v>
                </c:pt>
                <c:pt idx="2">
                  <c:v>1989.2753424657535</c:v>
                </c:pt>
                <c:pt idx="3">
                  <c:v>1990.2753424657535</c:v>
                </c:pt>
                <c:pt idx="4">
                  <c:v>1991.2753424657535</c:v>
                </c:pt>
                <c:pt idx="5">
                  <c:v>1992.2753424657535</c:v>
                </c:pt>
                <c:pt idx="6">
                  <c:v>1993.2753424657535</c:v>
                </c:pt>
                <c:pt idx="7">
                  <c:v>1994.2753424657535</c:v>
                </c:pt>
                <c:pt idx="8">
                  <c:v>1995.2753424657535</c:v>
                </c:pt>
                <c:pt idx="9">
                  <c:v>1996.2753424657535</c:v>
                </c:pt>
                <c:pt idx="10">
                  <c:v>1997.2753424657535</c:v>
                </c:pt>
                <c:pt idx="11">
                  <c:v>1998.2753424657535</c:v>
                </c:pt>
                <c:pt idx="12">
                  <c:v>1999.2753424657535</c:v>
                </c:pt>
                <c:pt idx="13">
                  <c:v>2000.2753424657535</c:v>
                </c:pt>
                <c:pt idx="14">
                  <c:v>2001.2753424657535</c:v>
                </c:pt>
              </c:numCache>
            </c:numRef>
          </c:xVal>
          <c:yVal>
            <c:numRef>
              <c:f>Method!$Y$15:$AM$15</c:f>
              <c:numCache>
                <c:formatCode>0.0</c:formatCode>
                <c:ptCount val="15"/>
                <c:pt idx="0">
                  <c:v>117.29526198807822</c:v>
                </c:pt>
                <c:pt idx="1">
                  <c:v>115.17672753687623</c:v>
                </c:pt>
                <c:pt idx="2">
                  <c:v>111.96925583420162</c:v>
                </c:pt>
                <c:pt idx="3">
                  <c:v>113.78562731304461</c:v>
                </c:pt>
                <c:pt idx="4">
                  <c:v>113.53014152645211</c:v>
                </c:pt>
                <c:pt idx="5">
                  <c:v>106.44984342256383</c:v>
                </c:pt>
                <c:pt idx="6">
                  <c:v>96.820303374007992</c:v>
                </c:pt>
                <c:pt idx="7">
                  <c:v>97.00514231981866</c:v>
                </c:pt>
                <c:pt idx="8">
                  <c:v>92.813492403299563</c:v>
                </c:pt>
                <c:pt idx="9">
                  <c:v>92.351865021020643</c:v>
                </c:pt>
                <c:pt idx="10">
                  <c:v>84.91675405975306</c:v>
                </c:pt>
                <c:pt idx="11">
                  <c:v>79.256994400548052</c:v>
                </c:pt>
                <c:pt idx="12">
                  <c:v>78.072236524790199</c:v>
                </c:pt>
                <c:pt idx="13">
                  <c:v>74.7673359523953</c:v>
                </c:pt>
                <c:pt idx="14">
                  <c:v>75.327706755500287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305600"/>
        <c:axId val="231299328"/>
      </c:scatterChart>
      <c:valAx>
        <c:axId val="544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31297408"/>
        <c:crosses val="autoZero"/>
        <c:crossBetween val="midCat"/>
        <c:majorUnit val="5"/>
      </c:valAx>
      <c:valAx>
        <c:axId val="23129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Fertility Rate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4406144"/>
        <c:crosses val="autoZero"/>
        <c:crossBetween val="midCat"/>
      </c:valAx>
      <c:valAx>
        <c:axId val="231299328"/>
        <c:scaling>
          <c:orientation val="minMax"/>
          <c:max val="1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General Fertility Ratio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31305600"/>
        <c:crosses val="max"/>
        <c:crossBetween val="midCat"/>
        <c:majorUnit val="15"/>
      </c:valAx>
      <c:valAx>
        <c:axId val="23130560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231299328"/>
        <c:crosses val="autoZero"/>
        <c:crossBetween val="midCat"/>
      </c:valAx>
      <c:spPr>
        <a:solidFill>
          <a:schemeClr val="bg1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0</xdr:rowOff>
    </xdr:from>
    <xdr:to>
      <xdr:col>58</xdr:col>
      <xdr:colOff>17850</xdr:colOff>
      <xdr:row>30</xdr:row>
      <xdr:rowOff>138078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garb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cademic/UNFPA/Manual%20XI/Review2/Synthetic%20RG/FE_SyntheticR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Gompertz_C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aw Data"/>
      <sheetName val="El-Badry correction"/>
      <sheetName val="El-Badry (2)"/>
      <sheetName val="Adj. CEB 1, BLYR 1 (2)"/>
      <sheetName val="GOMP (2)"/>
      <sheetName val="Summary ASFRs &amp; TFRs (2)"/>
      <sheetName val="Deadkids correction to CEB"/>
      <sheetName val="Manipulations"/>
      <sheetName val="Adj. CEB 1, BLYR 1"/>
      <sheetName val="Summary ASFRs &amp; TFRs"/>
      <sheetName val="GOMP"/>
      <sheetName val="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V4">
            <v>0</v>
          </cell>
        </row>
        <row r="5">
          <cell r="V5">
            <v>2.828820313291569E-3</v>
          </cell>
        </row>
        <row r="6">
          <cell r="V6">
            <v>1.7220218111561159E-2</v>
          </cell>
        </row>
        <row r="7">
          <cell r="V7">
            <v>3.7969882467608018E-2</v>
          </cell>
        </row>
        <row r="8">
          <cell r="V8">
            <v>6.5031650686778519E-2</v>
          </cell>
        </row>
        <row r="9">
          <cell r="V9">
            <v>9.8023575185855361E-2</v>
          </cell>
        </row>
        <row r="10">
          <cell r="V10">
            <v>0.13739063721012457</v>
          </cell>
        </row>
        <row r="11">
          <cell r="V11">
            <v>0.18277562370487033</v>
          </cell>
        </row>
        <row r="26">
          <cell r="AA26">
            <v>36</v>
          </cell>
          <cell r="AB26">
            <v>0.23556002000000001</v>
          </cell>
          <cell r="AC26">
            <v>223</v>
          </cell>
        </row>
        <row r="27">
          <cell r="AA27">
            <v>37</v>
          </cell>
          <cell r="AB27">
            <v>0.35120604999999999</v>
          </cell>
          <cell r="AC27">
            <v>222</v>
          </cell>
        </row>
        <row r="28">
          <cell r="AA28">
            <v>38</v>
          </cell>
          <cell r="AB28">
            <v>0.25579874000000002</v>
          </cell>
          <cell r="AC28">
            <v>226</v>
          </cell>
        </row>
        <row r="29">
          <cell r="AA29">
            <v>39</v>
          </cell>
          <cell r="AB29">
            <v>0.36016730000000002</v>
          </cell>
          <cell r="AC29">
            <v>252</v>
          </cell>
        </row>
        <row r="30">
          <cell r="AA30">
            <v>40</v>
          </cell>
          <cell r="AB30">
            <v>0.39299674000000001</v>
          </cell>
          <cell r="AC30">
            <v>222</v>
          </cell>
        </row>
        <row r="31">
          <cell r="AA31">
            <v>41</v>
          </cell>
          <cell r="AB31">
            <v>0.44260072</v>
          </cell>
          <cell r="AC31">
            <v>172</v>
          </cell>
        </row>
        <row r="32">
          <cell r="AA32">
            <v>42</v>
          </cell>
          <cell r="AB32">
            <v>0.48064695000000002</v>
          </cell>
          <cell r="AC32">
            <v>195</v>
          </cell>
        </row>
        <row r="33">
          <cell r="AA33">
            <v>43</v>
          </cell>
          <cell r="AB33">
            <v>0.54062270999999995</v>
          </cell>
          <cell r="AC33">
            <v>160</v>
          </cell>
        </row>
        <row r="34">
          <cell r="AA34">
            <v>44</v>
          </cell>
          <cell r="AB34">
            <v>0.32306489999999999</v>
          </cell>
          <cell r="AC34">
            <v>162</v>
          </cell>
        </row>
        <row r="35">
          <cell r="AA35">
            <v>45</v>
          </cell>
          <cell r="AB35">
            <v>0.46572206999999999</v>
          </cell>
          <cell r="AC35">
            <v>176</v>
          </cell>
        </row>
        <row r="36">
          <cell r="AA36">
            <v>46</v>
          </cell>
          <cell r="AB36">
            <v>0.63649986000000003</v>
          </cell>
          <cell r="AC36">
            <v>126</v>
          </cell>
        </row>
        <row r="37">
          <cell r="AA37">
            <v>47</v>
          </cell>
          <cell r="AB37">
            <v>0.51730050000000005</v>
          </cell>
          <cell r="AC37">
            <v>151</v>
          </cell>
        </row>
        <row r="38">
          <cell r="AA38">
            <v>48</v>
          </cell>
          <cell r="AB38">
            <v>0.75751767000000003</v>
          </cell>
          <cell r="AC38">
            <v>122</v>
          </cell>
        </row>
        <row r="39">
          <cell r="AA39">
            <v>49</v>
          </cell>
          <cell r="AB39">
            <v>0.54258373999999998</v>
          </cell>
          <cell r="AC39">
            <v>93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ethod"/>
      <sheetName val="Diagnostic plot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MP"/>
      <sheetName val="COMPARE"/>
      <sheetName val="ADJUST"/>
      <sheetName val="Feeney adj. TFR"/>
    </sheetNames>
    <sheetDataSet>
      <sheetData sheetId="0">
        <row r="3">
          <cell r="V3" t="str">
            <v xml:space="preserve"> </v>
          </cell>
          <cell r="W3">
            <v>-2.4021090835736705</v>
          </cell>
          <cell r="X3" t="e">
            <v>#N/A</v>
          </cell>
          <cell r="Y3">
            <v>-2.4986293679400342</v>
          </cell>
        </row>
        <row r="4">
          <cell r="V4" t="str">
            <v xml:space="preserve">  F20</v>
          </cell>
          <cell r="W4">
            <v>-1.4501268260865627</v>
          </cell>
          <cell r="X4">
            <v>-1.507615229605147</v>
          </cell>
          <cell r="Y4">
            <v>-1.5444845080549436</v>
          </cell>
        </row>
        <row r="5">
          <cell r="V5" t="str">
            <v xml:space="preserve">  F25</v>
          </cell>
          <cell r="W5">
            <v>-0.74298121534953399</v>
          </cell>
          <cell r="X5">
            <v>-0.87023508247751102</v>
          </cell>
          <cell r="Y5">
            <v>-0.83573248629347074</v>
          </cell>
        </row>
        <row r="6">
          <cell r="V6" t="str">
            <v xml:space="preserve">  F30</v>
          </cell>
          <cell r="W6">
            <v>-3.8167221418934326E-2</v>
          </cell>
          <cell r="X6">
            <v>-0.16344409305232799</v>
          </cell>
          <cell r="Y6">
            <v>-0.12931737803388188</v>
          </cell>
        </row>
        <row r="7">
          <cell r="V7" t="str">
            <v xml:space="preserve">  F35</v>
          </cell>
          <cell r="W7">
            <v>0.83562685790156843</v>
          </cell>
          <cell r="X7">
            <v>0.77821183247006775</v>
          </cell>
          <cell r="Y7">
            <v>0.74646168488943454</v>
          </cell>
        </row>
        <row r="8">
          <cell r="V8" t="str">
            <v xml:space="preserve"> </v>
          </cell>
          <cell r="W8">
            <v>2.1649127615274719</v>
          </cell>
          <cell r="X8" t="e">
            <v>#N/A</v>
          </cell>
          <cell r="Y8">
            <v>2.0787673053852451</v>
          </cell>
        </row>
        <row r="9">
          <cell r="V9" t="str">
            <v xml:space="preserve"> </v>
          </cell>
          <cell r="W9">
            <v>4.4556107747849927</v>
          </cell>
          <cell r="X9" t="e">
            <v>#N/A</v>
          </cell>
          <cell r="Y9">
            <v>4.3746690595502917</v>
          </cell>
        </row>
        <row r="12">
          <cell r="V12" t="str">
            <v xml:space="preserve"> </v>
          </cell>
          <cell r="W12">
            <v>-2.6450203494436626</v>
          </cell>
          <cell r="X12" t="e">
            <v>#N/A</v>
          </cell>
          <cell r="Y12">
            <v>-2.4175489202337466</v>
          </cell>
        </row>
        <row r="13">
          <cell r="V13" t="str">
            <v xml:space="preserve">  P20</v>
          </cell>
          <cell r="W13">
            <v>-1.743792567240362</v>
          </cell>
          <cell r="X13">
            <v>-1.6111279326936219</v>
          </cell>
          <cell r="Y13">
            <v>-1.6445684703685801</v>
          </cell>
        </row>
        <row r="14">
          <cell r="V14" t="str">
            <v xml:space="preserve">  P25</v>
          </cell>
          <cell r="W14">
            <v>-1.0156961788944672</v>
          </cell>
          <cell r="X14">
            <v>-1.0220034711598767</v>
          </cell>
          <cell r="Y14">
            <v>-1.0200823139022515</v>
          </cell>
        </row>
        <row r="15">
          <cell r="V15" t="str">
            <v xml:space="preserve">  P30</v>
          </cell>
          <cell r="W15">
            <v>-0.33548833339317602</v>
          </cell>
          <cell r="X15">
            <v>-0.52730233551108063</v>
          </cell>
          <cell r="Y15">
            <v>-0.4366700214716176</v>
          </cell>
        </row>
        <row r="16">
          <cell r="V16" t="str">
            <v xml:space="preserve">  P35</v>
          </cell>
          <cell r="W16">
            <v>0.43909113247098358</v>
          </cell>
          <cell r="X16">
            <v>0.28679746912635884</v>
          </cell>
          <cell r="Y16">
            <v>0.2276845355042289</v>
          </cell>
        </row>
        <row r="17">
          <cell r="V17" t="str">
            <v xml:space="preserve"> </v>
          </cell>
          <cell r="W17">
            <v>1.5116837766574984</v>
          </cell>
          <cell r="X17" t="e">
            <v>#N/A</v>
          </cell>
          <cell r="Y17">
            <v>1.1476441295132076</v>
          </cell>
        </row>
        <row r="18">
          <cell r="V18" t="str">
            <v xml:space="preserve"> </v>
          </cell>
          <cell r="W18">
            <v>3.2103875700248783</v>
          </cell>
          <cell r="X18" t="e">
            <v>#N/A</v>
          </cell>
          <cell r="Y18">
            <v>2.6046174367215493</v>
          </cell>
        </row>
        <row r="19">
          <cell r="V19" t="str">
            <v xml:space="preserve"> </v>
          </cell>
          <cell r="W19">
            <v>6.0547232610015094</v>
          </cell>
          <cell r="Y19">
            <v>5.0441958933505049</v>
          </cell>
        </row>
        <row r="26">
          <cell r="Y26">
            <v>13.5</v>
          </cell>
          <cell r="Z26">
            <v>3.4942844948396688E-2</v>
          </cell>
          <cell r="AB26" t="str">
            <v>P</v>
          </cell>
          <cell r="AC26">
            <v>4.7745730018919647E-3</v>
          </cell>
          <cell r="AE26">
            <v>3.8700760144216373</v>
          </cell>
          <cell r="AF26" t="str">
            <v>shape:</v>
          </cell>
        </row>
        <row r="27">
          <cell r="Y27">
            <v>17.5</v>
          </cell>
          <cell r="Z27">
            <v>0.21084286445625874</v>
          </cell>
          <cell r="AB27" t="str">
            <v>P</v>
          </cell>
          <cell r="AC27">
            <v>0.21314937495649397</v>
          </cell>
        </row>
        <row r="28">
          <cell r="Y28">
            <v>22.5</v>
          </cell>
          <cell r="Z28">
            <v>0.83731857700906287</v>
          </cell>
          <cell r="AB28" t="str">
            <v>P</v>
          </cell>
          <cell r="AC28">
            <v>0.86191053201360268</v>
          </cell>
          <cell r="AE28">
            <v>3.8700760144216373</v>
          </cell>
          <cell r="AF28" t="str">
            <v>separate</v>
          </cell>
        </row>
        <row r="29">
          <cell r="Y29">
            <v>27.5</v>
          </cell>
          <cell r="Z29">
            <v>1.633351413218336</v>
          </cell>
          <cell r="AB29" t="str">
            <v>P</v>
          </cell>
          <cell r="AC29">
            <v>1.6565527948962453</v>
          </cell>
        </row>
        <row r="30">
          <cell r="Y30">
            <v>32.5</v>
          </cell>
          <cell r="Z30">
            <v>2.509503539898799</v>
          </cell>
          <cell r="AB30" t="str">
            <v>P</v>
          </cell>
          <cell r="AC30">
            <v>2.4327447877779402</v>
          </cell>
        </row>
        <row r="31">
          <cell r="Y31">
            <v>37.5</v>
          </cell>
          <cell r="Z31">
            <v>3.1888325557518113</v>
          </cell>
          <cell r="AB31" t="str">
            <v>P</v>
          </cell>
          <cell r="AC31">
            <v>3.1207792602208806</v>
          </cell>
        </row>
        <row r="32">
          <cell r="Y32">
            <v>42.5</v>
          </cell>
          <cell r="Z32">
            <v>3.7306010413349315</v>
          </cell>
          <cell r="AB32" t="str">
            <v>P</v>
          </cell>
          <cell r="AC32">
            <v>3.6391032315912129</v>
          </cell>
        </row>
        <row r="33">
          <cell r="Y33">
            <v>47.5</v>
          </cell>
          <cell r="Z33">
            <v>4.0716709951667305</v>
          </cell>
          <cell r="AB33" t="str">
            <v>P</v>
          </cell>
          <cell r="AC33">
            <v>3.8454467289171261</v>
          </cell>
        </row>
        <row r="35">
          <cell r="Y35">
            <v>14.5</v>
          </cell>
          <cell r="Z35">
            <v>5.8586610577897949E-3</v>
          </cell>
          <cell r="AB35" t="str">
            <v>F</v>
          </cell>
          <cell r="AC35">
            <v>1.6253744519433818E-3</v>
          </cell>
          <cell r="AE35">
            <v>2.8700760144216373</v>
          </cell>
          <cell r="AF35" t="str">
            <v>level:</v>
          </cell>
        </row>
        <row r="36">
          <cell r="Y36">
            <v>19.5</v>
          </cell>
          <cell r="Z36">
            <v>0.1626223251164173</v>
          </cell>
          <cell r="AB36" t="str">
            <v>F</v>
          </cell>
          <cell r="AC36">
            <v>0.15930721495654426</v>
          </cell>
        </row>
        <row r="37">
          <cell r="Y37">
            <v>24.5</v>
          </cell>
          <cell r="Z37">
            <v>0.53281715315856693</v>
          </cell>
          <cell r="AB37" t="str">
            <v>F</v>
          </cell>
          <cell r="AC37">
            <v>0.54574423789689863</v>
          </cell>
          <cell r="AE37">
            <v>2.8700760144216373</v>
          </cell>
          <cell r="AF37" t="str">
            <v>F 15 to 35</v>
          </cell>
        </row>
        <row r="38">
          <cell r="Y38">
            <v>29.5</v>
          </cell>
          <cell r="Z38">
            <v>0.94973188784006068</v>
          </cell>
          <cell r="AB38" t="str">
            <v>F</v>
          </cell>
          <cell r="AC38">
            <v>0.95388967737444674</v>
          </cell>
        </row>
        <row r="39">
          <cell r="Y39">
            <v>34.5</v>
          </cell>
          <cell r="Z39">
            <v>1.3100528095079462</v>
          </cell>
          <cell r="AB39" t="str">
            <v>F</v>
          </cell>
          <cell r="AC39">
            <v>1.3016641393600896</v>
          </cell>
        </row>
        <row r="40">
          <cell r="Y40">
            <v>39.5</v>
          </cell>
          <cell r="Z40">
            <v>1.5599895984919026</v>
          </cell>
          <cell r="AB40" t="str">
            <v>F</v>
          </cell>
          <cell r="AC40">
            <v>1.5587554791311002</v>
          </cell>
        </row>
        <row r="41">
          <cell r="Y41">
            <v>44.5</v>
          </cell>
          <cell r="Z41">
            <v>1.7054253960153094</v>
          </cell>
          <cell r="AB41" t="str">
            <v>F</v>
          </cell>
          <cell r="AC41">
            <v>1.688054517008271</v>
          </cell>
        </row>
        <row r="42">
          <cell r="Y42">
            <v>49.5</v>
          </cell>
          <cell r="Z42">
            <v>1.7816517240609606</v>
          </cell>
          <cell r="AB42" t="str">
            <v>F</v>
          </cell>
          <cell r="AC42">
            <v>1.7084519866900585</v>
          </cell>
        </row>
        <row r="44">
          <cell r="Y44">
            <v>13.504003814440011</v>
          </cell>
          <cell r="AA44" t="str">
            <v xml:space="preserve"> </v>
          </cell>
        </row>
        <row r="45">
          <cell r="Y45">
            <v>14.5</v>
          </cell>
          <cell r="AA45" t="str">
            <v xml:space="preserve"> </v>
          </cell>
        </row>
        <row r="46">
          <cell r="Y46">
            <v>17.94764765779551</v>
          </cell>
          <cell r="AA46" t="str">
            <v xml:space="preserve"> </v>
          </cell>
        </row>
        <row r="47">
          <cell r="Y47">
            <v>19.5</v>
          </cell>
          <cell r="AA47" t="str">
            <v xml:space="preserve"> </v>
          </cell>
        </row>
        <row r="48">
          <cell r="Y48">
            <v>22.410865210263967</v>
          </cell>
          <cell r="AA48" t="str">
            <v xml:space="preserve"> </v>
          </cell>
        </row>
        <row r="49">
          <cell r="Y49">
            <v>24.5</v>
          </cell>
          <cell r="AA49" t="str">
            <v xml:space="preserve"> </v>
          </cell>
          <cell r="AE49">
            <v>2.3700760144216373</v>
          </cell>
          <cell r="AF49" t="str">
            <v>P 15 to 35</v>
          </cell>
        </row>
        <row r="50">
          <cell r="Y50">
            <v>27.445027935971265</v>
          </cell>
          <cell r="AA50" t="str">
            <v xml:space="preserve"> </v>
          </cell>
        </row>
        <row r="51">
          <cell r="Y51">
            <v>29.5</v>
          </cell>
          <cell r="AA51" t="str">
            <v xml:space="preserve"> </v>
          </cell>
        </row>
        <row r="52">
          <cell r="Y52">
            <v>32.517785477812403</v>
          </cell>
          <cell r="AA52" t="str">
            <v xml:space="preserve"> </v>
          </cell>
        </row>
        <row r="53">
          <cell r="Y53">
            <v>34.5</v>
          </cell>
          <cell r="AA53" t="str">
            <v xml:space="preserve"> </v>
          </cell>
        </row>
        <row r="54">
          <cell r="Y54">
            <v>37.544235773557418</v>
          </cell>
          <cell r="AA54" t="str">
            <v xml:space="preserve"> </v>
          </cell>
        </row>
        <row r="55">
          <cell r="Y55">
            <v>39.5</v>
          </cell>
          <cell r="AA55" t="str">
            <v xml:space="preserve"> </v>
          </cell>
        </row>
        <row r="56">
          <cell r="Y56">
            <v>42.536611047768147</v>
          </cell>
          <cell r="AA56" t="str">
            <v xml:space="preserve"> </v>
          </cell>
        </row>
        <row r="57">
          <cell r="Y57">
            <v>44.5</v>
          </cell>
          <cell r="AA57" t="str">
            <v xml:space="preserve"> </v>
          </cell>
        </row>
        <row r="58">
          <cell r="Y58">
            <v>47.242548778134008</v>
          </cell>
          <cell r="AA58" t="str">
            <v xml:space="preserve"> </v>
          </cell>
        </row>
        <row r="59">
          <cell r="Y59">
            <v>49.5</v>
          </cell>
          <cell r="AA59" t="str">
            <v xml:space="preserve"> </v>
          </cell>
        </row>
        <row r="60">
          <cell r="Y60">
            <v>51.500000000000007</v>
          </cell>
          <cell r="AA60" t="str">
            <v xml:space="preserve"> 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mographicestimation.iussp.org/content/synthetic-relational-gompertz-mod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topLeftCell="A10" workbookViewId="0">
      <selection activeCell="B26" sqref="B26"/>
    </sheetView>
  </sheetViews>
  <sheetFormatPr defaultRowHeight="15" x14ac:dyDescent="0.2"/>
  <cols>
    <col min="1" max="1" width="6.7109375" style="3" customWidth="1"/>
    <col min="2" max="2" width="98" style="4" customWidth="1"/>
    <col min="3" max="3" width="9.140625" style="3"/>
    <col min="4" max="4" width="28.5703125" style="9" customWidth="1"/>
    <col min="5" max="5" width="34.28515625" style="15" customWidth="1"/>
    <col min="6" max="6" width="9.140625" style="3" customWidth="1"/>
    <col min="7" max="16384" width="9.140625" style="3"/>
  </cols>
  <sheetData>
    <row r="1" spans="1:5" s="4" customFormat="1" ht="29.25" customHeight="1" x14ac:dyDescent="0.25">
      <c r="A1" s="1" t="s">
        <v>23</v>
      </c>
      <c r="B1" s="2"/>
      <c r="D1" s="13"/>
      <c r="E1" s="14"/>
    </row>
    <row r="3" spans="1:5" x14ac:dyDescent="0.2">
      <c r="A3" s="5" t="s">
        <v>19</v>
      </c>
      <c r="B3" s="5"/>
    </row>
    <row r="4" spans="1:5" x14ac:dyDescent="0.2">
      <c r="A4" s="6" t="s">
        <v>20</v>
      </c>
      <c r="B4" s="7"/>
      <c r="C4" s="16"/>
    </row>
    <row r="6" spans="1:5" ht="69.75" customHeight="1" x14ac:dyDescent="0.2">
      <c r="A6" s="8" t="s">
        <v>24</v>
      </c>
      <c r="B6" s="8"/>
    </row>
    <row r="7" spans="1:5" x14ac:dyDescent="0.2">
      <c r="A7" s="9"/>
    </row>
    <row r="8" spans="1:5" ht="15" customHeight="1" thickBot="1" x14ac:dyDescent="0.3">
      <c r="A8" s="10" t="s">
        <v>21</v>
      </c>
    </row>
    <row r="9" spans="1:5" ht="15.75" x14ac:dyDescent="0.25">
      <c r="A9" s="11">
        <v>1</v>
      </c>
      <c r="B9" s="12" t="s">
        <v>30</v>
      </c>
      <c r="C9" s="9"/>
      <c r="D9" s="17" t="s">
        <v>22</v>
      </c>
      <c r="E9" s="18" t="s">
        <v>16</v>
      </c>
    </row>
    <row r="10" spans="1:5" x14ac:dyDescent="0.2">
      <c r="A10" s="11"/>
      <c r="B10" s="13"/>
      <c r="C10" s="9"/>
      <c r="D10" s="19"/>
      <c r="E10" s="20"/>
    </row>
    <row r="11" spans="1:5" ht="15.75" thickBot="1" x14ac:dyDescent="0.25">
      <c r="A11" s="11">
        <v>2</v>
      </c>
      <c r="B11" s="13" t="s">
        <v>31</v>
      </c>
      <c r="C11" s="9"/>
      <c r="D11" s="21" t="s">
        <v>14</v>
      </c>
      <c r="E11" s="55">
        <v>37174</v>
      </c>
    </row>
    <row r="12" spans="1:5" x14ac:dyDescent="0.2">
      <c r="A12" s="11"/>
      <c r="B12" s="13"/>
      <c r="C12" s="9"/>
      <c r="E12" s="9"/>
    </row>
    <row r="13" spans="1:5" ht="30.75" x14ac:dyDescent="0.25">
      <c r="A13" s="11">
        <v>3</v>
      </c>
      <c r="B13" s="13" t="s">
        <v>32</v>
      </c>
      <c r="C13" s="9"/>
      <c r="E13" s="9"/>
    </row>
    <row r="14" spans="1:5" x14ac:dyDescent="0.2">
      <c r="A14" s="11"/>
      <c r="B14" s="13"/>
      <c r="C14" s="9"/>
    </row>
    <row r="15" spans="1:5" ht="30.75" x14ac:dyDescent="0.2">
      <c r="A15" s="11">
        <v>4</v>
      </c>
      <c r="B15" s="13" t="s">
        <v>34</v>
      </c>
      <c r="C15" s="9"/>
    </row>
    <row r="16" spans="1:5" x14ac:dyDescent="0.2">
      <c r="A16" s="11"/>
      <c r="B16" s="13"/>
      <c r="C16" s="9"/>
    </row>
    <row r="17" spans="1:5" s="9" customFormat="1" ht="30.75" x14ac:dyDescent="0.25">
      <c r="A17" s="11">
        <v>5</v>
      </c>
      <c r="B17" s="13" t="s">
        <v>35</v>
      </c>
      <c r="E17" s="15"/>
    </row>
    <row r="18" spans="1:5" s="9" customFormat="1" x14ac:dyDescent="0.2">
      <c r="A18" s="11"/>
      <c r="B18" s="13"/>
      <c r="E18" s="15"/>
    </row>
    <row r="19" spans="1:5" s="9" customFormat="1" ht="30.75" x14ac:dyDescent="0.2">
      <c r="A19" s="11">
        <v>6</v>
      </c>
      <c r="B19" s="13" t="s">
        <v>36</v>
      </c>
      <c r="E19" s="15"/>
    </row>
    <row r="20" spans="1:5" s="9" customFormat="1" x14ac:dyDescent="0.2">
      <c r="A20" s="11"/>
      <c r="B20" s="13"/>
      <c r="E20" s="15"/>
    </row>
    <row r="21" spans="1:5" s="9" customFormat="1" ht="46.5" x14ac:dyDescent="0.2">
      <c r="A21" s="11">
        <v>7</v>
      </c>
      <c r="B21" s="12" t="s">
        <v>37</v>
      </c>
      <c r="E21" s="15"/>
    </row>
    <row r="22" spans="1:5" s="9" customFormat="1" ht="15.75" x14ac:dyDescent="0.25">
      <c r="A22" s="10" t="s">
        <v>38</v>
      </c>
      <c r="B22" s="13"/>
      <c r="E22" s="15"/>
    </row>
    <row r="23" spans="1:5" s="9" customFormat="1" ht="15.75" x14ac:dyDescent="0.2">
      <c r="A23" s="11">
        <v>1</v>
      </c>
      <c r="B23" s="12" t="s">
        <v>39</v>
      </c>
      <c r="E23" s="15"/>
    </row>
    <row r="24" spans="1:5" s="9" customFormat="1" x14ac:dyDescent="0.2">
      <c r="A24" s="11"/>
      <c r="B24" s="13"/>
      <c r="E24" s="15"/>
    </row>
    <row r="25" spans="1:5" s="9" customFormat="1" ht="15.75" x14ac:dyDescent="0.2">
      <c r="A25" s="11">
        <v>2</v>
      </c>
      <c r="B25" s="12" t="s">
        <v>40</v>
      </c>
      <c r="C25" s="3"/>
      <c r="E25" s="15"/>
    </row>
    <row r="26" spans="1:5" s="9" customFormat="1" x14ac:dyDescent="0.2">
      <c r="A26" s="22"/>
      <c r="B26" s="4"/>
      <c r="C26" s="3"/>
      <c r="E26" s="15"/>
    </row>
    <row r="27" spans="1:5" s="9" customFormat="1" x14ac:dyDescent="0.2">
      <c r="A27" s="11"/>
      <c r="B27" s="13"/>
      <c r="C27" s="3"/>
      <c r="E27" s="15"/>
    </row>
  </sheetData>
  <mergeCells count="4">
    <mergeCell ref="A1:B1"/>
    <mergeCell ref="A3:B3"/>
    <mergeCell ref="A4:B4"/>
    <mergeCell ref="A6:B6"/>
  </mergeCells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28"/>
  <sheetViews>
    <sheetView topLeftCell="V10" workbookViewId="0">
      <selection activeCell="AM38" sqref="AM38"/>
    </sheetView>
  </sheetViews>
  <sheetFormatPr defaultRowHeight="16.5" x14ac:dyDescent="0.3"/>
  <cols>
    <col min="1" max="1" width="12" style="49" bestFit="1" customWidth="1"/>
    <col min="2" max="2" width="21.5703125" style="23" customWidth="1"/>
    <col min="3" max="3" width="4" style="23" customWidth="1"/>
    <col min="4" max="20" width="10.85546875" style="23" bestFit="1" customWidth="1"/>
    <col min="21" max="23" width="9.140625" style="23"/>
    <col min="24" max="24" width="14.140625" style="23" customWidth="1"/>
    <col min="25" max="27" width="12.42578125" style="23" bestFit="1" customWidth="1"/>
    <col min="28" max="28" width="10.85546875" style="23" bestFit="1" customWidth="1"/>
    <col min="29" max="39" width="12.42578125" style="23" bestFit="1" customWidth="1"/>
    <col min="40" max="16384" width="9.140625" style="23"/>
  </cols>
  <sheetData>
    <row r="1" spans="1:39" x14ac:dyDescent="0.3">
      <c r="A1" s="49" t="s">
        <v>14</v>
      </c>
      <c r="B1" s="45">
        <f>YEAR(Introduction!E11)+YEARFRAC(DATE(YEAR(Introduction!E11)-1,12,31), Introduction!E11,1)</f>
        <v>2001.7753424657535</v>
      </c>
      <c r="J1" s="24"/>
      <c r="V1" s="52"/>
      <c r="W1" s="52" t="s">
        <v>17</v>
      </c>
      <c r="X1" s="50"/>
      <c r="Y1" s="54">
        <f t="shared" ref="Y1:AK1" si="0">Z1-1</f>
        <v>1987.7753424657535</v>
      </c>
      <c r="Z1" s="54">
        <f t="shared" si="0"/>
        <v>1988.7753424657535</v>
      </c>
      <c r="AA1" s="54">
        <f t="shared" si="0"/>
        <v>1989.7753424657535</v>
      </c>
      <c r="AB1" s="54">
        <f t="shared" si="0"/>
        <v>1990.7753424657535</v>
      </c>
      <c r="AC1" s="54">
        <f t="shared" si="0"/>
        <v>1991.7753424657535</v>
      </c>
      <c r="AD1" s="54">
        <f t="shared" si="0"/>
        <v>1992.7753424657535</v>
      </c>
      <c r="AE1" s="54">
        <f t="shared" si="0"/>
        <v>1993.7753424657535</v>
      </c>
      <c r="AF1" s="54">
        <f t="shared" si="0"/>
        <v>1994.7753424657535</v>
      </c>
      <c r="AG1" s="54">
        <f t="shared" si="0"/>
        <v>1995.7753424657535</v>
      </c>
      <c r="AH1" s="54">
        <f t="shared" si="0"/>
        <v>1996.7753424657535</v>
      </c>
      <c r="AI1" s="54">
        <f t="shared" si="0"/>
        <v>1997.7753424657535</v>
      </c>
      <c r="AJ1" s="54">
        <f t="shared" si="0"/>
        <v>1998.7753424657535</v>
      </c>
      <c r="AK1" s="54">
        <f t="shared" si="0"/>
        <v>1999.7753424657535</v>
      </c>
      <c r="AL1" s="54">
        <f>AM1-1</f>
        <v>2000.7753424657535</v>
      </c>
      <c r="AM1" s="54">
        <f>B1</f>
        <v>2001.7753424657535</v>
      </c>
    </row>
    <row r="2" spans="1:39" x14ac:dyDescent="0.3">
      <c r="J2" s="24"/>
      <c r="V2" s="53"/>
      <c r="W2" s="53" t="s">
        <v>0</v>
      </c>
      <c r="Y2" s="25">
        <f>B18/D18</f>
        <v>1056945.361883017</v>
      </c>
      <c r="Z2" s="25">
        <f>B17/D17</f>
        <v>1067257.238798205</v>
      </c>
      <c r="AA2" s="25">
        <f>B16/D16</f>
        <v>1065793.8538940698</v>
      </c>
      <c r="AB2" s="25">
        <f>B15/D15</f>
        <v>1112065.299914737</v>
      </c>
      <c r="AC2" s="25">
        <f>B14/D14</f>
        <v>1136654.6455758419</v>
      </c>
      <c r="AD2" s="25">
        <f>B13/D13</f>
        <v>1090725.6369337933</v>
      </c>
      <c r="AE2" s="25">
        <f>B12/D12</f>
        <v>1015463.673817153</v>
      </c>
      <c r="AF2" s="25">
        <f>B11/D11</f>
        <v>1041547.1133888782</v>
      </c>
      <c r="AG2" s="25">
        <f>B10/D10</f>
        <v>1023180.6261941779</v>
      </c>
      <c r="AH2" s="25">
        <f>B9/D9</f>
        <v>1045733.1056840633</v>
      </c>
      <c r="AI2" s="25">
        <f>B8/D8</f>
        <v>987063.74130569468</v>
      </c>
      <c r="AJ2" s="25">
        <f>B7/D7</f>
        <v>945331.00294326898</v>
      </c>
      <c r="AK2" s="25">
        <f>B6/D6</f>
        <v>952966.67744127149</v>
      </c>
      <c r="AL2" s="25">
        <f>B5/D5</f>
        <v>932130.1013000895</v>
      </c>
      <c r="AM2" s="25">
        <f>B4/D4</f>
        <v>957352.67317689478</v>
      </c>
    </row>
    <row r="3" spans="1:39" x14ac:dyDescent="0.3">
      <c r="B3" s="50" t="s">
        <v>25</v>
      </c>
      <c r="D3" s="50" t="s">
        <v>33</v>
      </c>
      <c r="F3" s="51" t="s">
        <v>11</v>
      </c>
      <c r="G3" s="51"/>
      <c r="H3" s="51"/>
      <c r="W3" s="26"/>
      <c r="X3" s="26"/>
    </row>
    <row r="4" spans="1:39" x14ac:dyDescent="0.3">
      <c r="A4" s="49">
        <v>0</v>
      </c>
      <c r="B4" s="27">
        <v>906092.78456000006</v>
      </c>
      <c r="D4" s="28">
        <v>0.94645662977386058</v>
      </c>
      <c r="E4" s="29"/>
      <c r="F4" s="30"/>
      <c r="G4" s="56">
        <v>1982.5</v>
      </c>
      <c r="H4" s="57">
        <v>2001.2760000000001</v>
      </c>
      <c r="I4" s="29"/>
      <c r="J4" s="29"/>
      <c r="W4" s="26"/>
      <c r="X4" s="50"/>
      <c r="Y4" s="50" t="s">
        <v>26</v>
      </c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x14ac:dyDescent="0.3">
      <c r="A5" s="49">
        <v>1</v>
      </c>
      <c r="B5" s="31">
        <v>867701.21707000001</v>
      </c>
      <c r="D5" s="32">
        <v>0.93087994461263801</v>
      </c>
      <c r="E5" s="29"/>
      <c r="F5" s="33" t="s">
        <v>2</v>
      </c>
      <c r="G5" s="34">
        <v>1.4799999999999999E-2</v>
      </c>
      <c r="H5" s="35">
        <v>2.9521055737392006E-2</v>
      </c>
      <c r="I5" s="29"/>
      <c r="J5" s="29"/>
      <c r="X5" s="50" t="s">
        <v>27</v>
      </c>
      <c r="Y5" s="54">
        <f t="shared" ref="Y5:AL5" si="1">Y1-0.5</f>
        <v>1987.2753424657535</v>
      </c>
      <c r="Z5" s="54">
        <f t="shared" si="1"/>
        <v>1988.2753424657535</v>
      </c>
      <c r="AA5" s="54">
        <f t="shared" si="1"/>
        <v>1989.2753424657535</v>
      </c>
      <c r="AB5" s="54">
        <f t="shared" si="1"/>
        <v>1990.2753424657535</v>
      </c>
      <c r="AC5" s="54">
        <f t="shared" si="1"/>
        <v>1991.2753424657535</v>
      </c>
      <c r="AD5" s="54">
        <f t="shared" si="1"/>
        <v>1992.2753424657535</v>
      </c>
      <c r="AE5" s="54">
        <f t="shared" si="1"/>
        <v>1993.2753424657535</v>
      </c>
      <c r="AF5" s="54">
        <f t="shared" si="1"/>
        <v>1994.2753424657535</v>
      </c>
      <c r="AG5" s="54">
        <f t="shared" si="1"/>
        <v>1995.2753424657535</v>
      </c>
      <c r="AH5" s="54">
        <f t="shared" si="1"/>
        <v>1996.2753424657535</v>
      </c>
      <c r="AI5" s="54">
        <f t="shared" si="1"/>
        <v>1997.2753424657535</v>
      </c>
      <c r="AJ5" s="54">
        <f t="shared" si="1"/>
        <v>1998.2753424657535</v>
      </c>
      <c r="AK5" s="54">
        <f t="shared" si="1"/>
        <v>1999.2753424657535</v>
      </c>
      <c r="AL5" s="54">
        <f t="shared" si="1"/>
        <v>2000.2753424657535</v>
      </c>
      <c r="AM5" s="54">
        <f>AM1-0.5</f>
        <v>2001.2753424657535</v>
      </c>
    </row>
    <row r="6" spans="1:39" x14ac:dyDescent="0.3">
      <c r="A6" s="49">
        <v>2</v>
      </c>
      <c r="B6" s="31">
        <v>877092.71866000001</v>
      </c>
      <c r="D6" s="32">
        <v>0.92038130967496778</v>
      </c>
      <c r="E6" s="29"/>
      <c r="F6" s="33" t="s">
        <v>3</v>
      </c>
      <c r="G6" s="34">
        <v>4.6800000000000001E-2</v>
      </c>
      <c r="H6" s="35">
        <v>4.6445416568426559E-2</v>
      </c>
      <c r="I6" s="29"/>
      <c r="J6" s="29"/>
      <c r="X6" s="49" t="s">
        <v>2</v>
      </c>
      <c r="Y6" s="25">
        <f t="shared" ref="Y6:AM6" si="2">AVERAGE(SUM(F78:F82),SUM(E78:E82))</f>
        <v>1890312.3526443492</v>
      </c>
      <c r="Z6" s="25">
        <f t="shared" si="2"/>
        <v>1958027.1159634111</v>
      </c>
      <c r="AA6" s="25">
        <f t="shared" si="2"/>
        <v>1992641.512050282</v>
      </c>
      <c r="AB6" s="25">
        <f t="shared" si="2"/>
        <v>2027048.0970483362</v>
      </c>
      <c r="AC6" s="25">
        <f t="shared" si="2"/>
        <v>2078262.2977887834</v>
      </c>
      <c r="AD6" s="25">
        <f t="shared" si="2"/>
        <v>2113999.6253257049</v>
      </c>
      <c r="AE6" s="25">
        <f t="shared" si="2"/>
        <v>2118403.8844512873</v>
      </c>
      <c r="AF6" s="25">
        <f t="shared" si="2"/>
        <v>2132571.26941696</v>
      </c>
      <c r="AG6" s="25">
        <f t="shared" si="2"/>
        <v>2164955.4778692648</v>
      </c>
      <c r="AH6" s="25">
        <f t="shared" si="2"/>
        <v>2205144.1312456988</v>
      </c>
      <c r="AI6" s="25">
        <f t="shared" si="2"/>
        <v>2259023.040045049</v>
      </c>
      <c r="AJ6" s="25">
        <f t="shared" si="2"/>
        <v>2340645.6024308838</v>
      </c>
      <c r="AK6" s="25">
        <f t="shared" si="2"/>
        <v>2417725.7157286266</v>
      </c>
      <c r="AL6" s="25">
        <f t="shared" si="2"/>
        <v>2469096.4057380026</v>
      </c>
      <c r="AM6" s="25">
        <f t="shared" si="2"/>
        <v>2508616.7239395557</v>
      </c>
    </row>
    <row r="7" spans="1:39" x14ac:dyDescent="0.3">
      <c r="A7" s="49">
        <v>3</v>
      </c>
      <c r="B7" s="31">
        <v>869010.63816999993</v>
      </c>
      <c r="D7" s="32">
        <v>0.91926598774858004</v>
      </c>
      <c r="E7" s="29"/>
      <c r="F7" s="33" t="s">
        <v>4</v>
      </c>
      <c r="G7" s="34">
        <v>5.2200000000000003E-2</v>
      </c>
      <c r="H7" s="35">
        <v>4.6728829117000242E-2</v>
      </c>
      <c r="I7" s="29"/>
      <c r="J7" s="29"/>
      <c r="X7" s="49" t="s">
        <v>3</v>
      </c>
      <c r="Y7" s="25">
        <f t="shared" ref="Y7:AM7" si="3">AVERAGE(SUM(F83:F87),SUM(E83:E87))</f>
        <v>1730370.8321892482</v>
      </c>
      <c r="Z7" s="25">
        <f t="shared" si="3"/>
        <v>1728740.5955168172</v>
      </c>
      <c r="AA7" s="25">
        <f t="shared" si="3"/>
        <v>1750749.2900015814</v>
      </c>
      <c r="AB7" s="25">
        <f t="shared" si="3"/>
        <v>1786962.0621267275</v>
      </c>
      <c r="AC7" s="25">
        <f t="shared" si="3"/>
        <v>1816053.3470010541</v>
      </c>
      <c r="AD7" s="25">
        <f t="shared" si="3"/>
        <v>1875008.2560604713</v>
      </c>
      <c r="AE7" s="25">
        <f t="shared" si="3"/>
        <v>1941915.5754089174</v>
      </c>
      <c r="AF7" s="25">
        <f t="shared" si="3"/>
        <v>1975928.4820346476</v>
      </c>
      <c r="AG7" s="25">
        <f t="shared" si="3"/>
        <v>2009617.7030087959</v>
      </c>
      <c r="AH7" s="25">
        <f t="shared" si="3"/>
        <v>2059697.2735535046</v>
      </c>
      <c r="AI7" s="25">
        <f t="shared" si="3"/>
        <v>2094122.2324118842</v>
      </c>
      <c r="AJ7" s="25">
        <f t="shared" si="3"/>
        <v>2096921.2946696852</v>
      </c>
      <c r="AK7" s="25">
        <f t="shared" si="3"/>
        <v>2108478.5003406946</v>
      </c>
      <c r="AL7" s="25">
        <f t="shared" si="3"/>
        <v>2137247.9057702534</v>
      </c>
      <c r="AM7" s="25">
        <f t="shared" si="3"/>
        <v>2173208.7153955605</v>
      </c>
    </row>
    <row r="8" spans="1:39" x14ac:dyDescent="0.3">
      <c r="A8" s="49">
        <v>4</v>
      </c>
      <c r="B8" s="31">
        <v>909478.95787000004</v>
      </c>
      <c r="D8" s="32">
        <v>0.92139840601067469</v>
      </c>
      <c r="E8" s="29"/>
      <c r="F8" s="33" t="s">
        <v>5</v>
      </c>
      <c r="G8" s="34">
        <v>3.9800000000000002E-2</v>
      </c>
      <c r="H8" s="35">
        <v>3.8304610239017364E-2</v>
      </c>
      <c r="I8" s="29"/>
      <c r="J8" s="29"/>
      <c r="X8" s="49" t="s">
        <v>4</v>
      </c>
      <c r="Y8" s="25">
        <f t="shared" ref="Y8:AM8" si="4">AVERAGE(SUM(F88:F92),SUM(E88:E92))</f>
        <v>1509600.5707597504</v>
      </c>
      <c r="Z8" s="25">
        <f t="shared" si="4"/>
        <v>1577147.8417490968</v>
      </c>
      <c r="AA8" s="25">
        <f t="shared" si="4"/>
        <v>1628216.9552381025</v>
      </c>
      <c r="AB8" s="25">
        <f t="shared" si="4"/>
        <v>1665732.408680269</v>
      </c>
      <c r="AC8" s="25">
        <f t="shared" si="4"/>
        <v>1700503.8436068974</v>
      </c>
      <c r="AD8" s="25">
        <f t="shared" si="4"/>
        <v>1711356.3585567302</v>
      </c>
      <c r="AE8" s="25">
        <f t="shared" si="4"/>
        <v>1709387.166089115</v>
      </c>
      <c r="AF8" s="25">
        <f t="shared" si="4"/>
        <v>1730738.4853344122</v>
      </c>
      <c r="AG8" s="25">
        <f t="shared" si="4"/>
        <v>1765904.1034029652</v>
      </c>
      <c r="AH8" s="25">
        <f t="shared" si="4"/>
        <v>1793585.6233212627</v>
      </c>
      <c r="AI8" s="25">
        <f t="shared" si="4"/>
        <v>1850021.5168118561</v>
      </c>
      <c r="AJ8" s="25">
        <f t="shared" si="4"/>
        <v>1913020.6715330533</v>
      </c>
      <c r="AK8" s="25">
        <f t="shared" si="4"/>
        <v>1941481.4865669031</v>
      </c>
      <c r="AL8" s="25">
        <f t="shared" si="4"/>
        <v>1967173.8790793046</v>
      </c>
      <c r="AM8" s="25">
        <f t="shared" si="4"/>
        <v>2006288.9415649264</v>
      </c>
    </row>
    <row r="9" spans="1:39" x14ac:dyDescent="0.3">
      <c r="A9" s="49">
        <v>5</v>
      </c>
      <c r="B9" s="31">
        <v>967473.10030000005</v>
      </c>
      <c r="D9" s="32">
        <v>0.9251625439046709</v>
      </c>
      <c r="E9" s="29"/>
      <c r="F9" s="33" t="s">
        <v>6</v>
      </c>
      <c r="G9" s="34">
        <v>2.6600000000000002E-2</v>
      </c>
      <c r="H9" s="35">
        <v>2.4374191654959292E-2</v>
      </c>
      <c r="I9" s="29"/>
      <c r="J9" s="29"/>
      <c r="X9" s="49" t="s">
        <v>5</v>
      </c>
      <c r="Y9" s="25">
        <f t="shared" ref="Y9:AM9" si="5">AVERAGE(SUM(F93:F97),SUM(E93:E97))</f>
        <v>1221604.4712921814</v>
      </c>
      <c r="Z9" s="25">
        <f t="shared" si="5"/>
        <v>1253657.0837111333</v>
      </c>
      <c r="AA9" s="25">
        <f t="shared" si="5"/>
        <v>1308275.0531605612</v>
      </c>
      <c r="AB9" s="25">
        <f t="shared" si="5"/>
        <v>1373981.3648626269</v>
      </c>
      <c r="AC9" s="25">
        <f t="shared" si="5"/>
        <v>1432051.8656335324</v>
      </c>
      <c r="AD9" s="25">
        <f t="shared" si="5"/>
        <v>1490350.6066904746</v>
      </c>
      <c r="AE9" s="25">
        <f t="shared" si="5"/>
        <v>1556599.468481828</v>
      </c>
      <c r="AF9" s="25">
        <f t="shared" si="5"/>
        <v>1606462.711245348</v>
      </c>
      <c r="AG9" s="25">
        <f t="shared" si="5"/>
        <v>1642697.8273553569</v>
      </c>
      <c r="AH9" s="25">
        <f t="shared" si="5"/>
        <v>1675776.112442879</v>
      </c>
      <c r="AI9" s="25">
        <f t="shared" si="5"/>
        <v>1684634.9974450832</v>
      </c>
      <c r="AJ9" s="25">
        <f t="shared" si="5"/>
        <v>1679740.9169237842</v>
      </c>
      <c r="AK9" s="25">
        <f t="shared" si="5"/>
        <v>1695878.7838609694</v>
      </c>
      <c r="AL9" s="25">
        <f t="shared" si="5"/>
        <v>1722939.6219537971</v>
      </c>
      <c r="AM9" s="25">
        <f t="shared" si="5"/>
        <v>1739788.7321948709</v>
      </c>
    </row>
    <row r="10" spans="1:39" x14ac:dyDescent="0.3">
      <c r="A10" s="49">
        <v>6</v>
      </c>
      <c r="B10" s="31">
        <v>949748.94827000005</v>
      </c>
      <c r="D10" s="32">
        <v>0.92823195040614259</v>
      </c>
      <c r="E10" s="29"/>
      <c r="F10" s="33" t="s">
        <v>7</v>
      </c>
      <c r="G10" s="34">
        <v>1.3800000000000002E-2</v>
      </c>
      <c r="H10" s="35">
        <v>1.0642345881236023E-2</v>
      </c>
      <c r="I10" s="29"/>
      <c r="J10" s="29"/>
      <c r="X10" s="49" t="s">
        <v>6</v>
      </c>
      <c r="Y10" s="25">
        <f t="shared" ref="Y10:AM10" si="6">AVERAGE(SUM(F98:F102),SUM(E98:E102))</f>
        <v>995119.50601787423</v>
      </c>
      <c r="Z10" s="25">
        <f t="shared" si="6"/>
        <v>1054857.9928916516</v>
      </c>
      <c r="AA10" s="25">
        <f t="shared" si="6"/>
        <v>1100995.5453963438</v>
      </c>
      <c r="AB10" s="25">
        <f t="shared" si="6"/>
        <v>1136660.9096542974</v>
      </c>
      <c r="AC10" s="25">
        <f t="shared" si="6"/>
        <v>1174347.7390925097</v>
      </c>
      <c r="AD10" s="25">
        <f t="shared" si="6"/>
        <v>1202728.7037813396</v>
      </c>
      <c r="AE10" s="25">
        <f t="shared" si="6"/>
        <v>1233949.488090449</v>
      </c>
      <c r="AF10" s="25">
        <f t="shared" si="6"/>
        <v>1287301.2499387236</v>
      </c>
      <c r="AG10" s="25">
        <f t="shared" si="6"/>
        <v>1351348.5465671995</v>
      </c>
      <c r="AH10" s="25">
        <f t="shared" si="6"/>
        <v>1407528.1079277876</v>
      </c>
      <c r="AI10" s="25">
        <f t="shared" si="6"/>
        <v>1463353.582803285</v>
      </c>
      <c r="AJ10" s="25">
        <f t="shared" si="6"/>
        <v>1525934.2381902761</v>
      </c>
      <c r="AK10" s="25">
        <f t="shared" si="6"/>
        <v>1570634.4819954461</v>
      </c>
      <c r="AL10" s="25">
        <f t="shared" si="6"/>
        <v>1599648.9925369362</v>
      </c>
      <c r="AM10" s="25">
        <f t="shared" si="6"/>
        <v>1622938.3231965268</v>
      </c>
    </row>
    <row r="11" spans="1:39" x14ac:dyDescent="0.3">
      <c r="A11" s="49">
        <v>7</v>
      </c>
      <c r="B11" s="31">
        <v>969154.17307000002</v>
      </c>
      <c r="D11" s="32">
        <v>0.93049480010238472</v>
      </c>
      <c r="E11" s="29"/>
      <c r="F11" s="36" t="s">
        <v>8</v>
      </c>
      <c r="G11" s="37">
        <v>6.0000000000000001E-3</v>
      </c>
      <c r="H11" s="38">
        <v>3.9835508019685209E-3</v>
      </c>
      <c r="I11" s="29"/>
      <c r="J11" s="29"/>
      <c r="X11" s="49" t="s">
        <v>7</v>
      </c>
      <c r="Y11" s="25">
        <f t="shared" ref="Y11:AM11" si="7">AVERAGE(SUM(F103:F107),SUM(E103:E107))</f>
        <v>751032.13175200252</v>
      </c>
      <c r="Z11" s="25">
        <f t="shared" si="7"/>
        <v>773233.57426152972</v>
      </c>
      <c r="AA11" s="25">
        <f t="shared" si="7"/>
        <v>815412.83701652219</v>
      </c>
      <c r="AB11" s="25">
        <f t="shared" si="7"/>
        <v>865753.10961992177</v>
      </c>
      <c r="AC11" s="25">
        <f t="shared" si="7"/>
        <v>916731.67579906294</v>
      </c>
      <c r="AD11" s="25">
        <f t="shared" si="7"/>
        <v>974647.53792241635</v>
      </c>
      <c r="AE11" s="25">
        <f t="shared" si="7"/>
        <v>1032877.4546844306</v>
      </c>
      <c r="AF11" s="25">
        <f t="shared" si="7"/>
        <v>1077702.8967957539</v>
      </c>
      <c r="AG11" s="25">
        <f t="shared" si="7"/>
        <v>1112166.8055480649</v>
      </c>
      <c r="AH11" s="25">
        <f t="shared" si="7"/>
        <v>1148436.7749463755</v>
      </c>
      <c r="AI11" s="25">
        <f t="shared" si="7"/>
        <v>1175380.8116033287</v>
      </c>
      <c r="AJ11" s="25">
        <f t="shared" si="7"/>
        <v>1204529.6787537644</v>
      </c>
      <c r="AK11" s="25">
        <f t="shared" si="7"/>
        <v>1254091.089458562</v>
      </c>
      <c r="AL11" s="25">
        <f t="shared" si="7"/>
        <v>1312364.2043317258</v>
      </c>
      <c r="AM11" s="25">
        <f t="shared" si="7"/>
        <v>1361173.4254957277</v>
      </c>
    </row>
    <row r="12" spans="1:39" x14ac:dyDescent="0.3">
      <c r="A12" s="49">
        <v>8</v>
      </c>
      <c r="B12" s="31">
        <v>946557.21433999995</v>
      </c>
      <c r="D12" s="32">
        <v>0.93214286118366796</v>
      </c>
      <c r="E12" s="29"/>
      <c r="I12" s="29"/>
      <c r="J12" s="29"/>
      <c r="X12" s="49" t="s">
        <v>8</v>
      </c>
      <c r="Y12" s="25">
        <f t="shared" ref="Y12:AM12" si="8">AVERAGE(SUM(F108:F113),SUM(E108:E113))</f>
        <v>912941.00506159826</v>
      </c>
      <c r="Z12" s="25">
        <f t="shared" si="8"/>
        <v>920593.49936907261</v>
      </c>
      <c r="AA12" s="25">
        <f t="shared" si="8"/>
        <v>922338.23763173399</v>
      </c>
      <c r="AB12" s="25">
        <f t="shared" si="8"/>
        <v>917199.2099610318</v>
      </c>
      <c r="AC12" s="25">
        <f t="shared" si="8"/>
        <v>893968.79968898208</v>
      </c>
      <c r="AD12" s="25">
        <f t="shared" si="8"/>
        <v>878289.75981539045</v>
      </c>
      <c r="AE12" s="25">
        <f t="shared" si="8"/>
        <v>894994.33308850368</v>
      </c>
      <c r="AF12" s="25">
        <f t="shared" si="8"/>
        <v>926324.80365928845</v>
      </c>
      <c r="AG12" s="25">
        <f t="shared" si="8"/>
        <v>977360.02395312616</v>
      </c>
      <c r="AH12" s="25">
        <f t="shared" si="8"/>
        <v>1033188.6347744181</v>
      </c>
      <c r="AI12" s="25">
        <f t="shared" si="8"/>
        <v>1097362.4503690223</v>
      </c>
      <c r="AJ12" s="25">
        <f t="shared" si="8"/>
        <v>1166621.8287999148</v>
      </c>
      <c r="AK12" s="25">
        <f t="shared" si="8"/>
        <v>1217927.1565214081</v>
      </c>
      <c r="AL12" s="25">
        <f t="shared" si="8"/>
        <v>1258605.5478392695</v>
      </c>
      <c r="AM12" s="25">
        <f t="shared" si="8"/>
        <v>1297155.699906467</v>
      </c>
    </row>
    <row r="13" spans="1:39" x14ac:dyDescent="0.3">
      <c r="A13" s="49">
        <v>9</v>
      </c>
      <c r="B13" s="31">
        <v>1016966.89381</v>
      </c>
      <c r="D13" s="32">
        <v>0.93237644681100462</v>
      </c>
      <c r="E13" s="29"/>
      <c r="F13" s="29"/>
      <c r="G13" s="29"/>
      <c r="H13" s="29"/>
      <c r="I13" s="29"/>
      <c r="J13" s="29"/>
      <c r="X13" s="49"/>
    </row>
    <row r="14" spans="1:39" x14ac:dyDescent="0.3">
      <c r="A14" s="49">
        <v>10</v>
      </c>
      <c r="B14" s="31">
        <v>1058823.9045599999</v>
      </c>
      <c r="D14" s="32">
        <v>0.93152648315934861</v>
      </c>
      <c r="E14" s="29"/>
      <c r="F14" s="29"/>
      <c r="G14" s="29"/>
      <c r="H14" s="29"/>
      <c r="I14" s="29"/>
      <c r="J14" s="29"/>
      <c r="X14" s="49" t="s">
        <v>9</v>
      </c>
      <c r="Y14" s="25">
        <f>SUM(Y6:Y12)</f>
        <v>9010980.8697170038</v>
      </c>
      <c r="Z14" s="25">
        <f t="shared" ref="Z14:AM14" si="9">SUM(Z6:Z12)</f>
        <v>9266257.7034627106</v>
      </c>
      <c r="AA14" s="25">
        <f t="shared" si="9"/>
        <v>9518629.430495128</v>
      </c>
      <c r="AB14" s="25">
        <f t="shared" si="9"/>
        <v>9773337.161953209</v>
      </c>
      <c r="AC14" s="25">
        <f t="shared" si="9"/>
        <v>10011919.568610821</v>
      </c>
      <c r="AD14" s="25">
        <f t="shared" si="9"/>
        <v>10246380.848152528</v>
      </c>
      <c r="AE14" s="25">
        <f t="shared" si="9"/>
        <v>10488127.37029453</v>
      </c>
      <c r="AF14" s="25">
        <f t="shared" si="9"/>
        <v>10737029.898425134</v>
      </c>
      <c r="AG14" s="25">
        <f t="shared" si="9"/>
        <v>11024050.487704774</v>
      </c>
      <c r="AH14" s="25">
        <f t="shared" si="9"/>
        <v>11323356.658211926</v>
      </c>
      <c r="AI14" s="25">
        <f t="shared" si="9"/>
        <v>11623898.631489508</v>
      </c>
      <c r="AJ14" s="25">
        <f t="shared" si="9"/>
        <v>11927414.23130136</v>
      </c>
      <c r="AK14" s="25">
        <f t="shared" si="9"/>
        <v>12206217.214472611</v>
      </c>
      <c r="AL14" s="25">
        <f t="shared" si="9"/>
        <v>12467076.557249289</v>
      </c>
      <c r="AM14" s="25">
        <f t="shared" si="9"/>
        <v>12709170.561693633</v>
      </c>
    </row>
    <row r="15" spans="1:39" x14ac:dyDescent="0.3">
      <c r="A15" s="49">
        <v>11</v>
      </c>
      <c r="B15" s="31">
        <v>1034576.2128399999</v>
      </c>
      <c r="D15" s="32">
        <v>0.93031966101210228</v>
      </c>
      <c r="E15" s="29"/>
      <c r="F15" s="29"/>
      <c r="G15" s="29"/>
      <c r="H15" s="29"/>
      <c r="I15" s="29"/>
      <c r="J15" s="29"/>
      <c r="X15" s="49" t="s">
        <v>10</v>
      </c>
      <c r="Y15" s="39">
        <f>Y2/Y14*1000</f>
        <v>117.29526198807822</v>
      </c>
      <c r="Z15" s="39">
        <f t="shared" ref="Z15:AM15" si="10">Z2/Z14*1000</f>
        <v>115.17672753687623</v>
      </c>
      <c r="AA15" s="39">
        <f t="shared" si="10"/>
        <v>111.96925583420162</v>
      </c>
      <c r="AB15" s="39">
        <f t="shared" si="10"/>
        <v>113.78562731304461</v>
      </c>
      <c r="AC15" s="39">
        <f t="shared" si="10"/>
        <v>113.53014152645211</v>
      </c>
      <c r="AD15" s="39">
        <f t="shared" si="10"/>
        <v>106.44984342256383</v>
      </c>
      <c r="AE15" s="39">
        <f t="shared" si="10"/>
        <v>96.820303374007992</v>
      </c>
      <c r="AF15" s="39">
        <f t="shared" si="10"/>
        <v>97.00514231981866</v>
      </c>
      <c r="AG15" s="39">
        <f t="shared" si="10"/>
        <v>92.813492403299563</v>
      </c>
      <c r="AH15" s="39">
        <f t="shared" si="10"/>
        <v>92.351865021020643</v>
      </c>
      <c r="AI15" s="39">
        <f t="shared" si="10"/>
        <v>84.91675405975306</v>
      </c>
      <c r="AJ15" s="39">
        <f t="shared" si="10"/>
        <v>79.256994400548052</v>
      </c>
      <c r="AK15" s="39">
        <f t="shared" si="10"/>
        <v>78.072236524790199</v>
      </c>
      <c r="AL15" s="39">
        <f t="shared" si="10"/>
        <v>74.7673359523953</v>
      </c>
      <c r="AM15" s="39">
        <f t="shared" si="10"/>
        <v>75.327706755500287</v>
      </c>
    </row>
    <row r="16" spans="1:39" x14ac:dyDescent="0.3">
      <c r="A16" s="49">
        <v>12</v>
      </c>
      <c r="B16" s="31">
        <v>992290.52937</v>
      </c>
      <c r="D16" s="32">
        <v>0.93103420116797242</v>
      </c>
      <c r="E16" s="29"/>
      <c r="F16" s="29"/>
      <c r="G16" s="29"/>
      <c r="H16" s="29"/>
      <c r="I16" s="29"/>
      <c r="J16" s="26"/>
      <c r="K16" s="26"/>
    </row>
    <row r="17" spans="1:39" x14ac:dyDescent="0.3">
      <c r="A17" s="49">
        <v>13</v>
      </c>
      <c r="B17" s="31">
        <v>989474.76304999995</v>
      </c>
      <c r="D17" s="32">
        <v>0.92711928022545642</v>
      </c>
      <c r="E17" s="29"/>
      <c r="F17" s="29"/>
      <c r="G17" s="29"/>
      <c r="H17" s="29"/>
      <c r="I17" s="29"/>
      <c r="J17" s="26"/>
      <c r="K17" s="26"/>
      <c r="X17" s="50"/>
      <c r="Y17" s="50" t="s">
        <v>28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x14ac:dyDescent="0.3">
      <c r="A18" s="49">
        <v>14</v>
      </c>
      <c r="B18" s="31">
        <v>977006.29946000001</v>
      </c>
      <c r="D18" s="32">
        <v>0.92436783838986691</v>
      </c>
      <c r="E18" s="29"/>
      <c r="F18" s="29"/>
      <c r="G18" s="29"/>
      <c r="H18" s="29"/>
      <c r="I18" s="29"/>
      <c r="J18" s="26"/>
      <c r="K18" s="26"/>
      <c r="X18" s="50" t="s">
        <v>27</v>
      </c>
      <c r="Y18" s="54">
        <f t="shared" ref="Y18:AM18" si="11">Y5</f>
        <v>1987.2753424657535</v>
      </c>
      <c r="Z18" s="54">
        <f t="shared" si="11"/>
        <v>1988.2753424657535</v>
      </c>
      <c r="AA18" s="54">
        <f t="shared" si="11"/>
        <v>1989.2753424657535</v>
      </c>
      <c r="AB18" s="54">
        <f t="shared" si="11"/>
        <v>1990.2753424657535</v>
      </c>
      <c r="AC18" s="54">
        <f t="shared" si="11"/>
        <v>1991.2753424657535</v>
      </c>
      <c r="AD18" s="54">
        <f t="shared" si="11"/>
        <v>1992.2753424657535</v>
      </c>
      <c r="AE18" s="54">
        <f t="shared" si="11"/>
        <v>1993.2753424657535</v>
      </c>
      <c r="AF18" s="54">
        <f t="shared" si="11"/>
        <v>1994.2753424657535</v>
      </c>
      <c r="AG18" s="54">
        <f t="shared" si="11"/>
        <v>1995.2753424657535</v>
      </c>
      <c r="AH18" s="54">
        <f t="shared" si="11"/>
        <v>1996.2753424657535</v>
      </c>
      <c r="AI18" s="54">
        <f t="shared" si="11"/>
        <v>1997.2753424657535</v>
      </c>
      <c r="AJ18" s="54">
        <f t="shared" si="11"/>
        <v>1998.2753424657535</v>
      </c>
      <c r="AK18" s="54">
        <f t="shared" si="11"/>
        <v>1999.2753424657535</v>
      </c>
      <c r="AL18" s="54">
        <f t="shared" si="11"/>
        <v>2000.2753424657535</v>
      </c>
      <c r="AM18" s="54">
        <f t="shared" si="11"/>
        <v>2001.2753424657535</v>
      </c>
    </row>
    <row r="19" spans="1:39" x14ac:dyDescent="0.3">
      <c r="A19" s="49">
        <v>15</v>
      </c>
      <c r="B19" s="40">
        <v>1010188.8912599999</v>
      </c>
      <c r="D19" s="41">
        <v>0.92160309681989006</v>
      </c>
      <c r="X19" s="49" t="s">
        <v>2</v>
      </c>
      <c r="Y19" s="25">
        <f t="shared" ref="Y19:AM19" si="12">((($H$4-Y$18)*$G5+(Y$18-$G$4)*$H5)/($H$4-$G$4))*Y6</f>
        <v>35054.026627859952</v>
      </c>
      <c r="Z19" s="25">
        <f t="shared" si="12"/>
        <v>37844.895172633405</v>
      </c>
      <c r="AA19" s="25">
        <f t="shared" si="12"/>
        <v>40076.227055182935</v>
      </c>
      <c r="AB19" s="25">
        <f t="shared" si="12"/>
        <v>42357.494336561649</v>
      </c>
      <c r="AC19" s="25">
        <f t="shared" si="12"/>
        <v>45057.105780833597</v>
      </c>
      <c r="AD19" s="25">
        <f t="shared" si="12"/>
        <v>47489.348899383956</v>
      </c>
      <c r="AE19" s="25">
        <f t="shared" si="12"/>
        <v>49249.191571717856</v>
      </c>
      <c r="AF19" s="25">
        <f t="shared" si="12"/>
        <v>51250.570706770348</v>
      </c>
      <c r="AG19" s="25">
        <f t="shared" si="12"/>
        <v>53726.23993727233</v>
      </c>
      <c r="AH19" s="25">
        <f t="shared" si="12"/>
        <v>56452.486533806827</v>
      </c>
      <c r="AI19" s="25">
        <f t="shared" si="12"/>
        <v>59602.960949943925</v>
      </c>
      <c r="AJ19" s="25">
        <f t="shared" si="12"/>
        <v>63591.672940514647</v>
      </c>
      <c r="AK19" s="25">
        <f t="shared" si="12"/>
        <v>67581.402283478266</v>
      </c>
      <c r="AL19" s="25">
        <f t="shared" si="12"/>
        <v>70953.199803153067</v>
      </c>
      <c r="AM19" s="25">
        <f t="shared" si="12"/>
        <v>74055.720863056689</v>
      </c>
    </row>
    <row r="20" spans="1:39" x14ac:dyDescent="0.3">
      <c r="B20" s="25"/>
      <c r="E20" s="24"/>
      <c r="X20" s="49" t="s">
        <v>3</v>
      </c>
      <c r="Y20" s="25">
        <f t="shared" ref="Y20:AM20" si="13">((($H$4-Y$18)*$G6+(Y$18-$G$4)*$H6)/($H$4-$G$4))*Y7</f>
        <v>80825.306636101654</v>
      </c>
      <c r="Z20" s="25">
        <f t="shared" si="13"/>
        <v>80716.511434007305</v>
      </c>
      <c r="AA20" s="25">
        <f t="shared" si="13"/>
        <v>81711.055138594835</v>
      </c>
      <c r="AB20" s="25">
        <f t="shared" si="13"/>
        <v>83367.432730276836</v>
      </c>
      <c r="AC20" s="25">
        <f t="shared" si="13"/>
        <v>84690.337152469059</v>
      </c>
      <c r="AD20" s="25">
        <f t="shared" si="13"/>
        <v>87404.247389167343</v>
      </c>
      <c r="AE20" s="25">
        <f t="shared" si="13"/>
        <v>90486.485460283991</v>
      </c>
      <c r="AF20" s="25">
        <f t="shared" si="13"/>
        <v>92034.05288067153</v>
      </c>
      <c r="AG20" s="25">
        <f t="shared" si="13"/>
        <v>93565.265242760637</v>
      </c>
      <c r="AH20" s="25">
        <f t="shared" si="13"/>
        <v>95858.009637734489</v>
      </c>
      <c r="AI20" s="25">
        <f t="shared" si="13"/>
        <v>97420.594834099291</v>
      </c>
      <c r="AJ20" s="25">
        <f t="shared" si="13"/>
        <v>97511.20971150203</v>
      </c>
      <c r="AK20" s="25">
        <f t="shared" si="13"/>
        <v>98008.825390503422</v>
      </c>
      <c r="AL20" s="25">
        <f t="shared" si="13"/>
        <v>99305.757608233704</v>
      </c>
      <c r="AM20" s="25">
        <f t="shared" si="13"/>
        <v>100935.61106247451</v>
      </c>
    </row>
    <row r="21" spans="1:39" x14ac:dyDescent="0.3">
      <c r="B21" s="25"/>
      <c r="D21" s="50" t="s">
        <v>15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X21" s="49" t="s">
        <v>4</v>
      </c>
      <c r="Y21" s="25">
        <f t="shared" ref="Y21:AM21" si="14">((($H$4-Y$18)*$G7+(Y$18-$G$4)*$H7)/($H$4-$G$4))*Y8</f>
        <v>76700.547782834561</v>
      </c>
      <c r="Z21" s="25">
        <f t="shared" si="14"/>
        <v>79672.95580436122</v>
      </c>
      <c r="AA21" s="25">
        <f t="shared" si="14"/>
        <v>81778.37104876549</v>
      </c>
      <c r="AB21" s="25">
        <f t="shared" si="14"/>
        <v>83177.231131657769</v>
      </c>
      <c r="AC21" s="25">
        <f t="shared" si="14"/>
        <v>84418.006689012065</v>
      </c>
      <c r="AD21" s="25">
        <f t="shared" si="14"/>
        <v>84458.082346472656</v>
      </c>
      <c r="AE21" s="25">
        <f t="shared" si="14"/>
        <v>83862.798391721153</v>
      </c>
      <c r="AF21" s="25">
        <f t="shared" si="14"/>
        <v>84405.97455236908</v>
      </c>
      <c r="AG21" s="25">
        <f t="shared" si="14"/>
        <v>85606.388407299411</v>
      </c>
      <c r="AH21" s="25">
        <f t="shared" si="14"/>
        <v>86425.679723983994</v>
      </c>
      <c r="AI21" s="25">
        <f t="shared" si="14"/>
        <v>88606.017572957979</v>
      </c>
      <c r="AJ21" s="25">
        <f t="shared" si="14"/>
        <v>91065.897727993302</v>
      </c>
      <c r="AK21" s="25">
        <f t="shared" si="14"/>
        <v>91854.991856263601</v>
      </c>
      <c r="AL21" s="25">
        <f t="shared" si="14"/>
        <v>92497.32712424919</v>
      </c>
      <c r="AM21" s="25">
        <f t="shared" si="14"/>
        <v>93751.917514742643</v>
      </c>
    </row>
    <row r="22" spans="1:39" x14ac:dyDescent="0.3">
      <c r="A22" s="50" t="s">
        <v>1</v>
      </c>
      <c r="B22" s="50" t="s">
        <v>25</v>
      </c>
      <c r="D22" s="58">
        <f t="shared" ref="D22:S22" si="15">E22-1</f>
        <v>1985</v>
      </c>
      <c r="E22" s="58">
        <f t="shared" si="15"/>
        <v>1986</v>
      </c>
      <c r="F22" s="58">
        <f t="shared" si="15"/>
        <v>1987</v>
      </c>
      <c r="G22" s="58">
        <f t="shared" si="15"/>
        <v>1988</v>
      </c>
      <c r="H22" s="58">
        <f t="shared" si="15"/>
        <v>1989</v>
      </c>
      <c r="I22" s="58">
        <f t="shared" si="15"/>
        <v>1990</v>
      </c>
      <c r="J22" s="58">
        <f t="shared" si="15"/>
        <v>1991</v>
      </c>
      <c r="K22" s="58">
        <f t="shared" si="15"/>
        <v>1992</v>
      </c>
      <c r="L22" s="58">
        <f t="shared" si="15"/>
        <v>1993</v>
      </c>
      <c r="M22" s="58">
        <f t="shared" si="15"/>
        <v>1994</v>
      </c>
      <c r="N22" s="58">
        <f t="shared" si="15"/>
        <v>1995</v>
      </c>
      <c r="O22" s="58">
        <f t="shared" si="15"/>
        <v>1996</v>
      </c>
      <c r="P22" s="58">
        <f t="shared" si="15"/>
        <v>1997</v>
      </c>
      <c r="Q22" s="58">
        <f t="shared" si="15"/>
        <v>1998</v>
      </c>
      <c r="R22" s="58">
        <f t="shared" si="15"/>
        <v>1999</v>
      </c>
      <c r="S22" s="58">
        <f>T22-1</f>
        <v>2000</v>
      </c>
      <c r="T22" s="58">
        <f>INT(B1)</f>
        <v>2001</v>
      </c>
      <c r="X22" s="49" t="s">
        <v>5</v>
      </c>
      <c r="Y22" s="25">
        <f t="shared" ref="Y22:AM22" si="16">((($H$4-Y$18)*$G8+(Y$18-$G$4)*$H8)/($H$4-$G$4))*Y9</f>
        <v>48155.250194039785</v>
      </c>
      <c r="Z22" s="25">
        <f t="shared" si="16"/>
        <v>49318.907865839275</v>
      </c>
      <c r="AA22" s="25">
        <f t="shared" si="16"/>
        <v>51363.384606466418</v>
      </c>
      <c r="AB22" s="25">
        <f t="shared" si="16"/>
        <v>53833.610884015034</v>
      </c>
      <c r="AC22" s="25">
        <f t="shared" si="16"/>
        <v>55994.802374081395</v>
      </c>
      <c r="AD22" s="25">
        <f t="shared" si="16"/>
        <v>58155.650235449153</v>
      </c>
      <c r="AE22" s="25">
        <f t="shared" si="16"/>
        <v>60616.803951585294</v>
      </c>
      <c r="AF22" s="25">
        <f t="shared" si="16"/>
        <v>62430.624375625761</v>
      </c>
      <c r="AG22" s="25">
        <f t="shared" si="16"/>
        <v>63707.9690567371</v>
      </c>
      <c r="AH22" s="25">
        <f t="shared" si="16"/>
        <v>64857.363486321075</v>
      </c>
      <c r="AI22" s="25">
        <f t="shared" si="16"/>
        <v>65066.057325556358</v>
      </c>
      <c r="AJ22" s="25">
        <f t="shared" si="16"/>
        <v>64743.251341722113</v>
      </c>
      <c r="AK22" s="25">
        <f t="shared" si="16"/>
        <v>65230.196697885098</v>
      </c>
      <c r="AL22" s="25">
        <f t="shared" si="16"/>
        <v>66133.842166206188</v>
      </c>
      <c r="AM22" s="25">
        <f t="shared" si="16"/>
        <v>66642.020394994455</v>
      </c>
    </row>
    <row r="23" spans="1:39" x14ac:dyDescent="0.3">
      <c r="A23" s="49">
        <v>15</v>
      </c>
      <c r="B23" s="27">
        <v>510742.72779999999</v>
      </c>
      <c r="D23" s="42">
        <v>0.92544459299474413</v>
      </c>
      <c r="E23" s="43">
        <v>0.92470677241684385</v>
      </c>
      <c r="F23" s="43">
        <v>0.92470062700584921</v>
      </c>
      <c r="G23" s="43">
        <v>0.92468196903058564</v>
      </c>
      <c r="H23" s="43">
        <v>0.92466628975560095</v>
      </c>
      <c r="I23" s="43">
        <v>0.9246840691173206</v>
      </c>
      <c r="J23" s="43">
        <v>0.92469143786553853</v>
      </c>
      <c r="K23" s="43">
        <v>0.92466458758848491</v>
      </c>
      <c r="L23" s="43">
        <v>0.92464411566810911</v>
      </c>
      <c r="M23" s="43">
        <v>0.92462336181009719</v>
      </c>
      <c r="N23" s="43">
        <v>0.92459691739130601</v>
      </c>
      <c r="O23" s="43">
        <v>0.92457645057680904</v>
      </c>
      <c r="P23" s="43">
        <v>0.92456624470247195</v>
      </c>
      <c r="Q23" s="43">
        <v>0.92457203867314952</v>
      </c>
      <c r="R23" s="43">
        <v>0.92452613052737309</v>
      </c>
      <c r="S23" s="43">
        <v>0.92444890522240586</v>
      </c>
      <c r="T23" s="44">
        <v>0.92453281297338863</v>
      </c>
      <c r="X23" s="49" t="s">
        <v>6</v>
      </c>
      <c r="Y23" s="25">
        <f t="shared" ref="Y23:AM23" si="17">((($H$4-Y$18)*$G9+(Y$18-$G$4)*$H9)/($H$4-$G$4))*Y10</f>
        <v>25906.846821607916</v>
      </c>
      <c r="Z23" s="25">
        <f t="shared" si="17"/>
        <v>27337.024364110479</v>
      </c>
      <c r="AA23" s="25">
        <f t="shared" si="17"/>
        <v>28402.177682633046</v>
      </c>
      <c r="AB23" s="25">
        <f t="shared" si="17"/>
        <v>29187.484546019641</v>
      </c>
      <c r="AC23" s="25">
        <f t="shared" si="17"/>
        <v>30016.003571174129</v>
      </c>
      <c r="AD23" s="25">
        <f t="shared" si="17"/>
        <v>30598.835233092585</v>
      </c>
      <c r="AE23" s="25">
        <f t="shared" si="17"/>
        <v>31246.849739012963</v>
      </c>
      <c r="AF23" s="25">
        <f t="shared" si="17"/>
        <v>32445.253175986923</v>
      </c>
      <c r="AG23" s="25">
        <f t="shared" si="17"/>
        <v>33899.310688225407</v>
      </c>
      <c r="AH23" s="25">
        <f t="shared" si="17"/>
        <v>35141.749456725942</v>
      </c>
      <c r="AI23" s="25">
        <f t="shared" si="17"/>
        <v>36362.070067850815</v>
      </c>
      <c r="AJ23" s="25">
        <f t="shared" si="17"/>
        <v>37736.209950621444</v>
      </c>
      <c r="AK23" s="25">
        <f t="shared" si="17"/>
        <v>38655.451282886104</v>
      </c>
      <c r="AL23" s="25">
        <f t="shared" si="17"/>
        <v>39179.906836056849</v>
      </c>
      <c r="AM23" s="25">
        <f t="shared" si="17"/>
        <v>39557.93623801061</v>
      </c>
    </row>
    <row r="24" spans="1:39" x14ac:dyDescent="0.3">
      <c r="A24" s="49">
        <v>16</v>
      </c>
      <c r="B24" s="31">
        <v>517258.80683000002</v>
      </c>
      <c r="D24" s="42">
        <v>0.92470677241684385</v>
      </c>
      <c r="E24" s="43">
        <v>0.92382723101386088</v>
      </c>
      <c r="F24" s="43">
        <v>0.92382070757187207</v>
      </c>
      <c r="G24" s="43">
        <v>0.9238004501616135</v>
      </c>
      <c r="H24" s="43">
        <v>0.92376647610347606</v>
      </c>
      <c r="I24" s="43">
        <v>0.92375591458235129</v>
      </c>
      <c r="J24" s="43">
        <v>0.92375731267763261</v>
      </c>
      <c r="K24" s="43">
        <v>0.92373592770913771</v>
      </c>
      <c r="L24" s="43">
        <v>0.92370132391728799</v>
      </c>
      <c r="M24" s="43">
        <v>0.92367452291482377</v>
      </c>
      <c r="N24" s="43">
        <v>0.92364277826552743</v>
      </c>
      <c r="O24" s="43">
        <v>0.92360280612775791</v>
      </c>
      <c r="P24" s="43">
        <v>0.92356840069323831</v>
      </c>
      <c r="Q24" s="43">
        <v>0.92352683053273243</v>
      </c>
      <c r="R24" s="43">
        <v>0.92341130756383583</v>
      </c>
      <c r="S24" s="43">
        <v>0.92320736914823864</v>
      </c>
      <c r="T24" s="44">
        <v>0.92308470875167248</v>
      </c>
      <c r="X24" s="49" t="s">
        <v>7</v>
      </c>
      <c r="Y24" s="25">
        <f t="shared" ref="Y24:AM24" si="18">((($H$4-Y$18)*$G10+(Y$18-$G$4)*$H10)/($H$4-$G$4))*Y11</f>
        <v>9761.0945448950861</v>
      </c>
      <c r="Z24" s="25">
        <f t="shared" si="18"/>
        <v>9919.6060523124961</v>
      </c>
      <c r="AA24" s="25">
        <f t="shared" si="18"/>
        <v>10323.580429064783</v>
      </c>
      <c r="AB24" s="25">
        <f t="shared" si="18"/>
        <v>10815.318259023319</v>
      </c>
      <c r="AC24" s="25">
        <f t="shared" si="18"/>
        <v>11297.990598501647</v>
      </c>
      <c r="AD24" s="25">
        <f t="shared" si="18"/>
        <v>11847.846284334184</v>
      </c>
      <c r="AE24" s="25">
        <f t="shared" si="18"/>
        <v>12381.986809947199</v>
      </c>
      <c r="AF24" s="25">
        <f t="shared" si="18"/>
        <v>12738.105078949609</v>
      </c>
      <c r="AG24" s="25">
        <f t="shared" si="18"/>
        <v>12958.418835030918</v>
      </c>
      <c r="AH24" s="25">
        <f t="shared" si="18"/>
        <v>13187.880247425104</v>
      </c>
      <c r="AI24" s="25">
        <f t="shared" si="18"/>
        <v>13299.617865624145</v>
      </c>
      <c r="AJ24" s="25">
        <f t="shared" si="18"/>
        <v>13426.870060928895</v>
      </c>
      <c r="AK24" s="25">
        <f t="shared" si="18"/>
        <v>13768.423399552856</v>
      </c>
      <c r="AL24" s="25">
        <f t="shared" si="18"/>
        <v>14187.485779322111</v>
      </c>
      <c r="AM24" s="25">
        <f t="shared" si="18"/>
        <v>14486.228918163739</v>
      </c>
    </row>
    <row r="25" spans="1:39" x14ac:dyDescent="0.3">
      <c r="A25" s="49">
        <v>17</v>
      </c>
      <c r="B25" s="31">
        <v>497717.03635000001</v>
      </c>
      <c r="D25" s="42">
        <v>0.92382723101386088</v>
      </c>
      <c r="E25" s="43">
        <v>0.92279661633932442</v>
      </c>
      <c r="F25" s="43">
        <v>0.92279021990202348</v>
      </c>
      <c r="G25" s="43">
        <v>0.92276877175957384</v>
      </c>
      <c r="H25" s="43">
        <v>0.92273134084728625</v>
      </c>
      <c r="I25" s="43">
        <v>0.9227027705283295</v>
      </c>
      <c r="J25" s="43">
        <v>0.92267327450814984</v>
      </c>
      <c r="K25" s="43">
        <v>0.92264065933153594</v>
      </c>
      <c r="L25" s="43">
        <v>0.92260944321163452</v>
      </c>
      <c r="M25" s="43">
        <v>0.92256571549033173</v>
      </c>
      <c r="N25" s="43">
        <v>0.92252258329192338</v>
      </c>
      <c r="O25" s="43">
        <v>0.92246955806452058</v>
      </c>
      <c r="P25" s="43">
        <v>0.9224062240809946</v>
      </c>
      <c r="Q25" s="43">
        <v>0.92231847307198245</v>
      </c>
      <c r="R25" s="43">
        <v>0.92211901102168792</v>
      </c>
      <c r="S25" s="43">
        <v>0.92180360102692882</v>
      </c>
      <c r="T25" s="44">
        <v>0.92154382407097613</v>
      </c>
      <c r="X25" s="49" t="s">
        <v>8</v>
      </c>
      <c r="Y25" s="25">
        <f t="shared" ref="Y25:AM25" si="19">((($H$4-Y$18)*$G11+(Y$18-$G$4)*$H11)/($H$4-$G$4))*Y12</f>
        <v>5009.4459919156761</v>
      </c>
      <c r="Z25" s="25">
        <f t="shared" si="19"/>
        <v>4952.5692186652386</v>
      </c>
      <c r="AA25" s="25">
        <f t="shared" si="19"/>
        <v>4862.9009380128118</v>
      </c>
      <c r="AB25" s="25">
        <f t="shared" si="19"/>
        <v>4737.3034822941281</v>
      </c>
      <c r="AC25" s="25">
        <f t="shared" si="19"/>
        <v>4521.3113726123484</v>
      </c>
      <c r="AD25" s="25">
        <f t="shared" si="19"/>
        <v>4347.6895425540506</v>
      </c>
      <c r="AE25" s="25">
        <f t="shared" si="19"/>
        <v>4334.2621839487483</v>
      </c>
      <c r="AF25" s="25">
        <f t="shared" si="19"/>
        <v>4386.5061279535494</v>
      </c>
      <c r="AG25" s="25">
        <f t="shared" si="19"/>
        <v>4523.2140148009003</v>
      </c>
      <c r="AH25" s="25">
        <f t="shared" si="19"/>
        <v>4670.629027908818</v>
      </c>
      <c r="AI25" s="25">
        <f t="shared" si="19"/>
        <v>4842.8816804098469</v>
      </c>
      <c r="AJ25" s="25">
        <f t="shared" si="19"/>
        <v>5023.2478840744507</v>
      </c>
      <c r="AK25" s="25">
        <f t="shared" si="19"/>
        <v>5113.359368051465</v>
      </c>
      <c r="AL25" s="25">
        <f t="shared" si="19"/>
        <v>5148.9760052989341</v>
      </c>
      <c r="AM25" s="25">
        <f t="shared" si="19"/>
        <v>5167.3772284759925</v>
      </c>
    </row>
    <row r="26" spans="1:39" x14ac:dyDescent="0.3">
      <c r="A26" s="49">
        <v>18</v>
      </c>
      <c r="B26" s="31">
        <v>505292.45405</v>
      </c>
      <c r="D26" s="42">
        <v>0.92279661633932442</v>
      </c>
      <c r="E26" s="43">
        <v>0.92161187128819866</v>
      </c>
      <c r="F26" s="43">
        <v>0.92160578052033348</v>
      </c>
      <c r="G26" s="43">
        <v>0.9215846261673073</v>
      </c>
      <c r="H26" s="43">
        <v>0.92154508576945182</v>
      </c>
      <c r="I26" s="43">
        <v>0.9215136950559073</v>
      </c>
      <c r="J26" s="43">
        <v>0.92146346976928883</v>
      </c>
      <c r="K26" s="43">
        <v>0.92139383787403206</v>
      </c>
      <c r="L26" s="43">
        <v>0.92134767962991115</v>
      </c>
      <c r="M26" s="43">
        <v>0.9213020473062159</v>
      </c>
      <c r="N26" s="43">
        <v>0.92123249316387001</v>
      </c>
      <c r="O26" s="43">
        <v>0.9211528784374956</v>
      </c>
      <c r="P26" s="43">
        <v>0.9210558498910999</v>
      </c>
      <c r="Q26" s="43">
        <v>0.92089923235637772</v>
      </c>
      <c r="R26" s="43">
        <v>0.92060626952050528</v>
      </c>
      <c r="S26" s="43">
        <v>0.92016133325139782</v>
      </c>
      <c r="T26" s="44">
        <v>0.91977235630132648</v>
      </c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x14ac:dyDescent="0.3">
      <c r="A27" s="49">
        <v>19</v>
      </c>
      <c r="B27" s="31">
        <v>496770.58464999998</v>
      </c>
      <c r="D27" s="42">
        <v>0.92161187128819866</v>
      </c>
      <c r="E27" s="43">
        <v>0.92027502462890998</v>
      </c>
      <c r="F27" s="43">
        <v>0.92026886109609563</v>
      </c>
      <c r="G27" s="43">
        <v>0.92024846879889544</v>
      </c>
      <c r="H27" s="43">
        <v>0.92020915887341215</v>
      </c>
      <c r="I27" s="43">
        <v>0.92017698331490827</v>
      </c>
      <c r="J27" s="43">
        <v>0.92012171937333254</v>
      </c>
      <c r="K27" s="43">
        <v>0.9200248120834309</v>
      </c>
      <c r="L27" s="43">
        <v>0.9199361217830051</v>
      </c>
      <c r="M27" s="43">
        <v>0.91986693170155731</v>
      </c>
      <c r="N27" s="43">
        <v>0.91978076452258262</v>
      </c>
      <c r="O27" s="43">
        <v>0.91965082762698191</v>
      </c>
      <c r="P27" s="43">
        <v>0.91949152351939656</v>
      </c>
      <c r="Q27" s="43">
        <v>0.91923688384567603</v>
      </c>
      <c r="R27" s="43">
        <v>0.91880850372928835</v>
      </c>
      <c r="S27" s="43">
        <v>0.91821150385150441</v>
      </c>
      <c r="T27" s="44">
        <v>0.91765323240717711</v>
      </c>
      <c r="X27" s="23" t="s">
        <v>12</v>
      </c>
      <c r="Y27" s="39">
        <f>SUM(Y19:Y25)</f>
        <v>281412.5185992546</v>
      </c>
      <c r="Z27" s="39">
        <f t="shared" ref="Z27:AM27" si="20">SUM(Z19:Z25)</f>
        <v>289762.46991192939</v>
      </c>
      <c r="AA27" s="39">
        <f t="shared" si="20"/>
        <v>298517.69689872034</v>
      </c>
      <c r="AB27" s="39">
        <f t="shared" si="20"/>
        <v>307475.87536984839</v>
      </c>
      <c r="AC27" s="39">
        <f t="shared" si="20"/>
        <v>315995.55753868422</v>
      </c>
      <c r="AD27" s="39">
        <f t="shared" si="20"/>
        <v>324301.69993045391</v>
      </c>
      <c r="AE27" s="39">
        <f t="shared" si="20"/>
        <v>332178.37810821721</v>
      </c>
      <c r="AF27" s="39">
        <f t="shared" si="20"/>
        <v>339691.08689832676</v>
      </c>
      <c r="AG27" s="39">
        <f t="shared" si="20"/>
        <v>347986.80618212675</v>
      </c>
      <c r="AH27" s="39">
        <f t="shared" si="20"/>
        <v>356593.79811390629</v>
      </c>
      <c r="AI27" s="39">
        <f t="shared" si="20"/>
        <v>365200.20029644232</v>
      </c>
      <c r="AJ27" s="39">
        <f t="shared" si="20"/>
        <v>373098.35961735685</v>
      </c>
      <c r="AK27" s="39">
        <f t="shared" si="20"/>
        <v>380212.65027862083</v>
      </c>
      <c r="AL27" s="39">
        <f t="shared" si="20"/>
        <v>387406.49532252009</v>
      </c>
      <c r="AM27" s="39">
        <f t="shared" si="20"/>
        <v>394596.81221991865</v>
      </c>
    </row>
    <row r="28" spans="1:39" x14ac:dyDescent="0.3">
      <c r="A28" s="49">
        <v>20</v>
      </c>
      <c r="B28" s="31">
        <v>466684.02178000001</v>
      </c>
      <c r="D28" s="42">
        <v>0.92027502462890998</v>
      </c>
      <c r="E28" s="43">
        <v>0.91879498244587676</v>
      </c>
      <c r="F28" s="43">
        <v>0.91878796547492914</v>
      </c>
      <c r="G28" s="43">
        <v>0.91876710372179105</v>
      </c>
      <c r="H28" s="43">
        <v>0.91872859701842868</v>
      </c>
      <c r="I28" s="43">
        <v>0.91869840933290936</v>
      </c>
      <c r="J28" s="43">
        <v>0.91864110214818273</v>
      </c>
      <c r="K28" s="43">
        <v>0.91853315164656091</v>
      </c>
      <c r="L28" s="43">
        <v>0.91841057534025727</v>
      </c>
      <c r="M28" s="43">
        <v>0.91828725545928991</v>
      </c>
      <c r="N28" s="43">
        <v>0.91815747741894982</v>
      </c>
      <c r="O28" s="43">
        <v>0.91797839839092865</v>
      </c>
      <c r="P28" s="43">
        <v>0.91771853385693514</v>
      </c>
      <c r="Q28" s="43">
        <v>0.9173108511418413</v>
      </c>
      <c r="R28" s="43">
        <v>0.91669108064819149</v>
      </c>
      <c r="S28" s="43">
        <v>0.91587587536999271</v>
      </c>
      <c r="T28" s="44">
        <v>0.91508912592899105</v>
      </c>
      <c r="X28" s="62" t="s">
        <v>18</v>
      </c>
      <c r="Y28" s="59">
        <f t="shared" ref="Y28:AM28" si="21">Y2/Y27</f>
        <v>3.7558576538954886</v>
      </c>
      <c r="Z28" s="59">
        <f t="shared" si="21"/>
        <v>3.6832141827152012</v>
      </c>
      <c r="AA28" s="59">
        <f t="shared" si="21"/>
        <v>3.5702870046450452</v>
      </c>
      <c r="AB28" s="59">
        <f t="shared" si="21"/>
        <v>3.6167562693401085</v>
      </c>
      <c r="AC28" s="59">
        <f t="shared" si="21"/>
        <v>3.5970589410475888</v>
      </c>
      <c r="AD28" s="59">
        <f t="shared" si="21"/>
        <v>3.3633053331749356</v>
      </c>
      <c r="AE28" s="59">
        <f t="shared" si="21"/>
        <v>3.0569830571161822</v>
      </c>
      <c r="AF28" s="59">
        <f t="shared" si="21"/>
        <v>3.0661596773088857</v>
      </c>
      <c r="AG28" s="59">
        <f t="shared" si="21"/>
        <v>2.9402856890461337</v>
      </c>
      <c r="AH28" s="59">
        <f t="shared" si="21"/>
        <v>2.9325611135559519</v>
      </c>
      <c r="AI28" s="59">
        <f t="shared" si="21"/>
        <v>2.7028017523113892</v>
      </c>
      <c r="AJ28" s="59">
        <f t="shared" si="21"/>
        <v>2.533731330024565</v>
      </c>
      <c r="AK28" s="59">
        <f t="shared" si="21"/>
        <v>2.5064044469402451</v>
      </c>
      <c r="AL28" s="59">
        <f t="shared" si="21"/>
        <v>2.4060776279036857</v>
      </c>
      <c r="AM28" s="59">
        <f t="shared" si="21"/>
        <v>2.4261540983847034</v>
      </c>
    </row>
    <row r="29" spans="1:39" x14ac:dyDescent="0.3">
      <c r="A29" s="49">
        <v>21</v>
      </c>
      <c r="B29" s="31">
        <v>469927.32760999998</v>
      </c>
      <c r="D29" s="42">
        <v>0.91879498244587676</v>
      </c>
      <c r="E29" s="43">
        <v>0.91718728994171628</v>
      </c>
      <c r="F29" s="43">
        <v>0.91717866863244402</v>
      </c>
      <c r="G29" s="43">
        <v>0.9171548971040453</v>
      </c>
      <c r="H29" s="43">
        <v>0.91711489002226432</v>
      </c>
      <c r="I29" s="43">
        <v>0.91708679242512636</v>
      </c>
      <c r="J29" s="43">
        <v>0.91703083749343861</v>
      </c>
      <c r="K29" s="43">
        <v>0.9169159558340485</v>
      </c>
      <c r="L29" s="43">
        <v>0.91677590790441077</v>
      </c>
      <c r="M29" s="43">
        <v>0.9166056515100427</v>
      </c>
      <c r="N29" s="43">
        <v>0.91639797761808583</v>
      </c>
      <c r="O29" s="43">
        <v>0.91613571548208717</v>
      </c>
      <c r="P29" s="43">
        <v>0.91576498178095678</v>
      </c>
      <c r="Q29" s="43">
        <v>0.91514623570537901</v>
      </c>
      <c r="R29" s="43">
        <v>0.91425037742786841</v>
      </c>
      <c r="S29" s="43">
        <v>0.91312761458701597</v>
      </c>
      <c r="T29" s="44">
        <v>0.91199948038573064</v>
      </c>
    </row>
    <row r="30" spans="1:39" x14ac:dyDescent="0.3">
      <c r="A30" s="49">
        <v>22</v>
      </c>
      <c r="B30" s="31">
        <v>428824.95499</v>
      </c>
      <c r="D30" s="42">
        <v>0.91718728994171628</v>
      </c>
      <c r="E30" s="43">
        <v>0.91547096175149445</v>
      </c>
      <c r="F30" s="43">
        <v>0.91546057107480872</v>
      </c>
      <c r="G30" s="43">
        <v>0.91543168770725358</v>
      </c>
      <c r="H30" s="43">
        <v>0.9153860025228524</v>
      </c>
      <c r="I30" s="43">
        <v>0.91535609550533736</v>
      </c>
      <c r="J30" s="43">
        <v>0.91530135130314294</v>
      </c>
      <c r="K30" s="43">
        <v>0.9151837510594627</v>
      </c>
      <c r="L30" s="43">
        <v>0.91503128442194903</v>
      </c>
      <c r="M30" s="43">
        <v>0.91483116801970477</v>
      </c>
      <c r="N30" s="43">
        <v>0.91455209702121165</v>
      </c>
      <c r="O30" s="43">
        <v>0.91416920731158369</v>
      </c>
      <c r="P30" s="43">
        <v>0.9136465717740907</v>
      </c>
      <c r="Q30" s="43">
        <v>0.91279676058048786</v>
      </c>
      <c r="R30" s="43">
        <v>0.91154609116385832</v>
      </c>
      <c r="S30" s="43">
        <v>0.90999493134075082</v>
      </c>
      <c r="T30" s="44">
        <v>0.90838687325100453</v>
      </c>
      <c r="X30" s="50"/>
      <c r="Y30" s="50" t="s">
        <v>29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x14ac:dyDescent="0.3">
      <c r="A31" s="49">
        <v>23</v>
      </c>
      <c r="B31" s="31">
        <v>406158.09847999999</v>
      </c>
      <c r="D31" s="42">
        <v>0.91547096175149445</v>
      </c>
      <c r="E31" s="43">
        <v>0.91366382762153253</v>
      </c>
      <c r="F31" s="43">
        <v>0.91365209753044241</v>
      </c>
      <c r="G31" s="43">
        <v>0.91361770198616754</v>
      </c>
      <c r="H31" s="43">
        <v>0.91356281339708945</v>
      </c>
      <c r="I31" s="43">
        <v>0.91352485672966632</v>
      </c>
      <c r="J31" s="43">
        <v>0.91346618322210027</v>
      </c>
      <c r="K31" s="43">
        <v>0.91334584498113824</v>
      </c>
      <c r="L31" s="43">
        <v>0.91318586929463952</v>
      </c>
      <c r="M31" s="43">
        <v>0.91296284895596247</v>
      </c>
      <c r="N31" s="43">
        <v>0.91263207989421513</v>
      </c>
      <c r="O31" s="43">
        <v>0.9121368227198775</v>
      </c>
      <c r="P31" s="43">
        <v>0.91142463475517821</v>
      </c>
      <c r="Q31" s="43">
        <v>0.91030248262676527</v>
      </c>
      <c r="R31" s="43">
        <v>0.90866817991015636</v>
      </c>
      <c r="S31" s="43">
        <v>0.90658806936564207</v>
      </c>
      <c r="T31" s="44">
        <v>0.90433729552028197</v>
      </c>
      <c r="X31" s="62" t="s">
        <v>27</v>
      </c>
      <c r="Y31" s="63">
        <f t="shared" ref="Y31:AM31" si="22">Y18</f>
        <v>1987.2753424657535</v>
      </c>
      <c r="Z31" s="63">
        <f t="shared" si="22"/>
        <v>1988.2753424657535</v>
      </c>
      <c r="AA31" s="63">
        <f t="shared" si="22"/>
        <v>1989.2753424657535</v>
      </c>
      <c r="AB31" s="63">
        <f t="shared" si="22"/>
        <v>1990.2753424657535</v>
      </c>
      <c r="AC31" s="63">
        <f t="shared" si="22"/>
        <v>1991.2753424657535</v>
      </c>
      <c r="AD31" s="63">
        <f t="shared" si="22"/>
        <v>1992.2753424657535</v>
      </c>
      <c r="AE31" s="63">
        <f t="shared" si="22"/>
        <v>1993.2753424657535</v>
      </c>
      <c r="AF31" s="63">
        <f t="shared" si="22"/>
        <v>1994.2753424657535</v>
      </c>
      <c r="AG31" s="63">
        <f t="shared" si="22"/>
        <v>1995.2753424657535</v>
      </c>
      <c r="AH31" s="63">
        <f t="shared" si="22"/>
        <v>1996.2753424657535</v>
      </c>
      <c r="AI31" s="63">
        <f t="shared" si="22"/>
        <v>1997.2753424657535</v>
      </c>
      <c r="AJ31" s="63">
        <f t="shared" si="22"/>
        <v>1998.2753424657535</v>
      </c>
      <c r="AK31" s="63">
        <f t="shared" si="22"/>
        <v>1999.2753424657535</v>
      </c>
      <c r="AL31" s="63">
        <f t="shared" si="22"/>
        <v>2000.2753424657535</v>
      </c>
      <c r="AM31" s="63">
        <f t="shared" si="22"/>
        <v>2001.2753424657535</v>
      </c>
    </row>
    <row r="32" spans="1:39" x14ac:dyDescent="0.3">
      <c r="A32" s="49">
        <v>24</v>
      </c>
      <c r="B32" s="31">
        <v>417749.91414000001</v>
      </c>
      <c r="D32" s="42">
        <v>0.91366382762153253</v>
      </c>
      <c r="E32" s="43">
        <v>0.91178028373859532</v>
      </c>
      <c r="F32" s="43">
        <v>0.91176772637768799</v>
      </c>
      <c r="G32" s="43">
        <v>0.91172924579205594</v>
      </c>
      <c r="H32" s="43">
        <v>0.91166478546555796</v>
      </c>
      <c r="I32" s="43">
        <v>0.9116137647033562</v>
      </c>
      <c r="J32" s="43">
        <v>0.91154337787067041</v>
      </c>
      <c r="K32" s="43">
        <v>0.91141454522468235</v>
      </c>
      <c r="L32" s="43">
        <v>0.911247241270432</v>
      </c>
      <c r="M32" s="43">
        <v>0.91100805929596596</v>
      </c>
      <c r="N32" s="43">
        <v>0.91063706701942115</v>
      </c>
      <c r="O32" s="43">
        <v>0.91005556402591647</v>
      </c>
      <c r="P32" s="43">
        <v>0.9091689018218021</v>
      </c>
      <c r="Q32" s="43">
        <v>0.90774745686805614</v>
      </c>
      <c r="R32" s="43">
        <v>0.9056892585194275</v>
      </c>
      <c r="S32" s="43">
        <v>0.90304562029309987</v>
      </c>
      <c r="T32" s="44">
        <v>0.90003759566982167</v>
      </c>
      <c r="X32" s="61" t="s">
        <v>2</v>
      </c>
      <c r="Y32" s="60">
        <f>((($H$4-Y$18)*$G5+(Y$18-$G$4)*$H5)/($H$4-$G$4))*Y$28</f>
        <v>6.9648772080406915E-2</v>
      </c>
      <c r="Z32" s="60">
        <f>((($H$4-Z$18)*$G5+(Z$18-$G$4)*$H5)/($H$4-$G$4))*Z$28</f>
        <v>7.1189440384551939E-2</v>
      </c>
      <c r="AA32" s="60">
        <f>((($H$4-AA$18)*$G5+(AA$18-$G$4)*$H5)/($H$4-$G$4))*AA$28</f>
        <v>7.1806008147999104E-2</v>
      </c>
      <c r="AB32" s="60">
        <f>((($H$4-AB$18)*$G5+(AB$18-$G$4)*$H5)/($H$4-$G$4))*AB$28</f>
        <v>7.5576269462166792E-2</v>
      </c>
      <c r="AC32" s="60">
        <f>((($H$4-AC$18)*$G5+(AC$18-$G$4)*$H5)/($H$4-$G$4))*AC$28</f>
        <v>7.7984894100766783E-2</v>
      </c>
      <c r="AD32" s="60">
        <f>((($H$4-AD$18)*$G5+(AD$18-$G$4)*$H5)/($H$4-$G$4))*AD$28</f>
        <v>7.5554024943450496E-2</v>
      </c>
      <c r="AE32" s="60">
        <f>((($H$4-AE$18)*$G5+(AE$18-$G$4)*$H5)/($H$4-$G$4))*AE$28</f>
        <v>7.1069518573134274E-2</v>
      </c>
      <c r="AF32" s="60">
        <f>((($H$4-AF$18)*$G5+(AF$18-$G$4)*$H5)/($H$4-$G$4))*AF$28</f>
        <v>7.3686837853315729E-2</v>
      </c>
      <c r="AG32" s="60">
        <f>((($H$4-AG$18)*$G5+(AG$18-$G$4)*$H5)/($H$4-$G$4))*AG$28</f>
        <v>7.29670868655896E-2</v>
      </c>
      <c r="AH32" s="60">
        <f>((($H$4-AH$18)*$G5+(AH$18-$G$4)*$H5)/($H$4-$G$4))*AH$28</f>
        <v>7.5074624114960936E-2</v>
      </c>
      <c r="AI32" s="60">
        <f>((($H$4-AI$18)*$G5+(AI$18-$G$4)*$H5)/($H$4-$G$4))*AI$28</f>
        <v>7.1311794719563032E-2</v>
      </c>
      <c r="AJ32" s="60">
        <f>((($H$4-AJ$18)*$G5+(AJ$18-$G$4)*$H5)/($H$4-$G$4))*AJ$28</f>
        <v>6.8837509570317409E-2</v>
      </c>
      <c r="AK32" s="60">
        <f>((($H$4-AK$18)*$G5+(AK$18-$G$4)*$H5)/($H$4-$G$4))*AK$28</f>
        <v>7.0060191737969679E-2</v>
      </c>
      <c r="AL32" s="60">
        <f>((($H$4-AL$18)*$G5+(AL$18-$G$4)*$H5)/($H$4-$G$4))*AL$28</f>
        <v>6.9142260414704074E-2</v>
      </c>
      <c r="AM32" s="60">
        <f>((($H$4-AM$18)*$G5+(AM$18-$G$4)*$H5)/($H$4-$G$4))*AM$28</f>
        <v>7.1621379609788371E-2</v>
      </c>
    </row>
    <row r="33" spans="1:39" x14ac:dyDescent="0.3">
      <c r="A33" s="49">
        <v>25</v>
      </c>
      <c r="B33" s="31">
        <v>421139.29979999998</v>
      </c>
      <c r="D33" s="42">
        <v>0.91178028373859532</v>
      </c>
      <c r="E33" s="43">
        <v>0.90983368654646357</v>
      </c>
      <c r="F33" s="43">
        <v>0.90982053845328159</v>
      </c>
      <c r="G33" s="43">
        <v>0.90977954592316457</v>
      </c>
      <c r="H33" s="43">
        <v>0.9097081864558878</v>
      </c>
      <c r="I33" s="43">
        <v>0.90964362711821012</v>
      </c>
      <c r="J33" s="43">
        <v>0.90955565990857834</v>
      </c>
      <c r="K33" s="43">
        <v>0.90940974160191845</v>
      </c>
      <c r="L33" s="43">
        <v>0.90922907969225653</v>
      </c>
      <c r="M33" s="43">
        <v>0.90897543139836467</v>
      </c>
      <c r="N33" s="43">
        <v>0.90857554941022634</v>
      </c>
      <c r="O33" s="43">
        <v>0.90792832860093942</v>
      </c>
      <c r="P33" s="43">
        <v>0.90690622642970697</v>
      </c>
      <c r="Q33" s="43">
        <v>0.90522105823578869</v>
      </c>
      <c r="R33" s="43">
        <v>0.90272627731847666</v>
      </c>
      <c r="S33" s="43">
        <v>0.89948409899048065</v>
      </c>
      <c r="T33" s="44">
        <v>0.89569359550113981</v>
      </c>
      <c r="X33" s="61" t="s">
        <v>3</v>
      </c>
      <c r="Y33" s="60">
        <f>((($H$4-Y$18)*$G6+(Y$18-$G$4)*$H6)/($H$4-$G$4))*Y$28</f>
        <v>0.1754354274300732</v>
      </c>
      <c r="Z33" s="60">
        <f>((($H$4-Z$18)*$G6+(Z$18-$G$4)*$H6)/($H$4-$G$4))*Z$28</f>
        <v>0.17197270687343985</v>
      </c>
      <c r="AA33" s="60">
        <f>((($H$4-AA$18)*$G6+(AA$18-$G$4)*$H6)/($H$4-$G$4))*AA$28</f>
        <v>0.16663260694333704</v>
      </c>
      <c r="AB33" s="60">
        <f>((($H$4-AB$18)*$G6+(AB$18-$G$4)*$H6)/($H$4-$G$4))*AB$28</f>
        <v>0.16873312051581507</v>
      </c>
      <c r="AC33" s="60">
        <f>((($H$4-AC$18)*$G6+(AC$18-$G$4)*$H6)/($H$4-$G$4))*AC$28</f>
        <v>0.16774624764062443</v>
      </c>
      <c r="AD33" s="60">
        <f>((($H$4-AD$18)*$G6+(AD$18-$G$4)*$H6)/($H$4-$G$4))*AD$28</f>
        <v>0.15678180105925207</v>
      </c>
      <c r="AE33" s="60">
        <f>((($H$4-AE$18)*$G6+(AE$18-$G$4)*$H6)/($H$4-$G$4))*AE$28</f>
        <v>0.14244473676041752</v>
      </c>
      <c r="AF33" s="60">
        <f>((($H$4-AF$18)*$G6+(AF$18-$G$4)*$H6)/($H$4-$G$4))*AF$28</f>
        <v>0.1428144310119219</v>
      </c>
      <c r="AG33" s="60">
        <f>((($H$4-AG$18)*$G6+(AG$18-$G$4)*$H6)/($H$4-$G$4))*AG$28</f>
        <v>0.1368959926921437</v>
      </c>
      <c r="AH33" s="60">
        <f>((($H$4-AH$18)*$G6+(AH$18-$G$4)*$H6)/($H$4-$G$4))*AH$28</f>
        <v>0.13648096499225154</v>
      </c>
      <c r="AI33" s="60">
        <f>((($H$4-AI$18)*$G6+(AI$18-$G$4)*$H6)/($H$4-$G$4))*AI$28</f>
        <v>0.12573695572944588</v>
      </c>
      <c r="AJ33" s="60">
        <f>((($H$4-AJ$18)*$G6+(AJ$18-$G$4)*$H6)/($H$4-$G$4))*AJ$28</f>
        <v>0.1178237865687502</v>
      </c>
      <c r="AK33" s="60">
        <f>((($H$4-AK$18)*$G6+(AK$18-$G$4)*$H6)/($H$4-$G$4))*AK$28</f>
        <v>0.11650569629164106</v>
      </c>
      <c r="AL33" s="60">
        <f>((($H$4-AL$18)*$G6+(AL$18-$G$4)*$H6)/($H$4-$G$4))*AL$28</f>
        <v>0.11179674620716755</v>
      </c>
      <c r="AM33" s="60">
        <f>((($H$4-AM$18)*$G6+(AM$18-$G$4)*$H6)/($H$4-$G$4))*AM$28</f>
        <v>0.11268376788541164</v>
      </c>
    </row>
    <row r="34" spans="1:39" x14ac:dyDescent="0.3">
      <c r="A34" s="49">
        <v>26</v>
      </c>
      <c r="B34" s="31">
        <v>417083.11096999998</v>
      </c>
      <c r="D34" s="42">
        <v>0.90983368654646357</v>
      </c>
      <c r="E34" s="43">
        <v>0.90783688453560774</v>
      </c>
      <c r="F34" s="43">
        <v>0.90782303687693</v>
      </c>
      <c r="G34" s="43">
        <v>0.90778001574099876</v>
      </c>
      <c r="H34" s="43">
        <v>0.907704232961001</v>
      </c>
      <c r="I34" s="43">
        <v>0.90762970167742929</v>
      </c>
      <c r="J34" s="43">
        <v>0.90752385852003004</v>
      </c>
      <c r="K34" s="43">
        <v>0.90735454602396182</v>
      </c>
      <c r="L34" s="43">
        <v>0.9071512478952396</v>
      </c>
      <c r="M34" s="43">
        <v>0.9068779692187926</v>
      </c>
      <c r="N34" s="43">
        <v>0.90645468177763089</v>
      </c>
      <c r="O34" s="43">
        <v>0.90576190756470476</v>
      </c>
      <c r="P34" s="43">
        <v>0.90464062011597635</v>
      </c>
      <c r="Q34" s="43">
        <v>0.90275795677902859</v>
      </c>
      <c r="R34" s="43">
        <v>0.899889054778509</v>
      </c>
      <c r="S34" s="43">
        <v>0.89605678822567358</v>
      </c>
      <c r="T34" s="44">
        <v>0.8914694476638001</v>
      </c>
      <c r="X34" s="61" t="s">
        <v>4</v>
      </c>
      <c r="Y34" s="60">
        <f>((($H$4-Y$18)*$G7+(Y$18-$G$4)*$H7)/($H$4-$G$4))*Y$28</f>
        <v>0.19082951148008181</v>
      </c>
      <c r="Z34" s="60">
        <f>((($H$4-Z$18)*$G7+(Z$18-$G$4)*$H7)/($H$4-$G$4))*Z$28</f>
        <v>0.18606534722326243</v>
      </c>
      <c r="AA34" s="60">
        <f>((($H$4-AA$18)*$G7+(AA$18-$G$4)*$H7)/($H$4-$G$4))*AA$28</f>
        <v>0.17932024014192349</v>
      </c>
      <c r="AB34" s="60">
        <f>((($H$4-AB$18)*$G7+(AB$18-$G$4)*$H7)/($H$4-$G$4))*AB$28</f>
        <v>0.18060029966044683</v>
      </c>
      <c r="AC34" s="60">
        <f>((($H$4-AC$18)*$G7+(AC$18-$G$4)*$H7)/($H$4-$G$4))*AC$28</f>
        <v>0.17856857359525133</v>
      </c>
      <c r="AD34" s="60">
        <f>((($H$4-AD$18)*$G7+(AD$18-$G$4)*$H7)/($H$4-$G$4))*AD$28</f>
        <v>0.16598431844153108</v>
      </c>
      <c r="AE34" s="60">
        <f>((($H$4-AE$18)*$G7+(AE$18-$G$4)*$H7)/($H$4-$G$4))*AE$28</f>
        <v>0.14997606094842802</v>
      </c>
      <c r="AF34" s="60">
        <f>((($H$4-AF$18)*$G7+(AF$18-$G$4)*$H7)/($H$4-$G$4))*AF$28</f>
        <v>0.14953281381873726</v>
      </c>
      <c r="AG34" s="60">
        <f>((($H$4-AG$18)*$G7+(AG$18-$G$4)*$H7)/($H$4-$G$4))*AG$28</f>
        <v>0.14253732025417334</v>
      </c>
      <c r="AH34" s="60">
        <f>((($H$4-AH$18)*$G7+(AH$18-$G$4)*$H7)/($H$4-$G$4))*AH$28</f>
        <v>0.14130832912335373</v>
      </c>
      <c r="AI34" s="60">
        <f>((($H$4-AI$18)*$G7+(AI$18-$G$4)*$H7)/($H$4-$G$4))*AI$28</f>
        <v>0.12944957525371295</v>
      </c>
      <c r="AJ34" s="60">
        <f>((($H$4-AJ$18)*$G7+(AJ$18-$G$4)*$H7)/($H$4-$G$4))*AJ$28</f>
        <v>0.12061370878199776</v>
      </c>
      <c r="AK34" s="60">
        <f>((($H$4-AK$18)*$G7+(AK$18-$G$4)*$H7)/($H$4-$G$4))*AK$28</f>
        <v>0.11858251631814649</v>
      </c>
      <c r="AL34" s="60">
        <f>((($H$4-AL$18)*$G7+(AL$18-$G$4)*$H7)/($H$4-$G$4))*AL$28</f>
        <v>0.11313476241292275</v>
      </c>
      <c r="AM34" s="60">
        <f>((($H$4-AM$18)*$G7+(AM$18-$G$4)*$H7)/($H$4-$G$4))*AM$28</f>
        <v>0.11337180512613451</v>
      </c>
    </row>
    <row r="35" spans="1:39" x14ac:dyDescent="0.3">
      <c r="A35" s="49">
        <v>27</v>
      </c>
      <c r="B35" s="31">
        <v>398640.35161000001</v>
      </c>
      <c r="D35" s="42">
        <v>0.90783688453560774</v>
      </c>
      <c r="E35" s="43">
        <v>0.90579735598042133</v>
      </c>
      <c r="F35" s="43">
        <v>0.90578245274773583</v>
      </c>
      <c r="G35" s="43">
        <v>0.90573704558786616</v>
      </c>
      <c r="H35" s="43">
        <v>0.90565730043503712</v>
      </c>
      <c r="I35" s="43">
        <v>0.9055758979892512</v>
      </c>
      <c r="J35" s="43">
        <v>0.90545667025067056</v>
      </c>
      <c r="K35" s="43">
        <v>0.90526421763098264</v>
      </c>
      <c r="L35" s="43">
        <v>0.90503139950636169</v>
      </c>
      <c r="M35" s="43">
        <v>0.90472945756902723</v>
      </c>
      <c r="N35" s="43">
        <v>0.90428021925188573</v>
      </c>
      <c r="O35" s="43">
        <v>0.90355465037442251</v>
      </c>
      <c r="P35" s="43">
        <v>0.90236907294198265</v>
      </c>
      <c r="Q35" s="43">
        <v>0.90035321397170454</v>
      </c>
      <c r="R35" s="43">
        <v>0.89721315828831671</v>
      </c>
      <c r="S35" s="43">
        <v>0.89288906551923253</v>
      </c>
      <c r="T35" s="44">
        <v>0.88755060632061145</v>
      </c>
      <c r="X35" s="61" t="s">
        <v>5</v>
      </c>
      <c r="Y35" s="60">
        <f>((($H$4-Y$18)*$G8+(Y$18-$G$4)*$H8)/($H$4-$G$4))*Y$28</f>
        <v>0.14805468485656656</v>
      </c>
      <c r="Z35" s="60">
        <f>((($H$4-Z$18)*$G8+(Z$18-$G$4)*$H8)/($H$4-$G$4))*Z$28</f>
        <v>0.14489775815707803</v>
      </c>
      <c r="AA35" s="60">
        <f>((($H$4-AA$18)*$G8+(AA$18-$G$4)*$H8)/($H$4-$G$4))*AA$28</f>
        <v>0.14017084873095598</v>
      </c>
      <c r="AB35" s="60">
        <f>((($H$4-AB$18)*$G8+(AB$18-$G$4)*$H8)/($H$4-$G$4))*AB$28</f>
        <v>0.14170719825260805</v>
      </c>
      <c r="AC35" s="60">
        <f>((($H$4-AC$18)*$G8+(AC$18-$G$4)*$H8)/($H$4-$G$4))*AC$28</f>
        <v>0.14064895927688803</v>
      </c>
      <c r="AD35" s="60">
        <f>((($H$4-AD$18)*$G8+(AD$18-$G$4)*$H8)/($H$4-$G$4))*AD$28</f>
        <v>0.13124107019722558</v>
      </c>
      <c r="AE35" s="60">
        <f>((($H$4-AE$18)*$G8+(AE$18-$G$4)*$H8)/($H$4-$G$4))*AE$28</f>
        <v>0.11904445967546132</v>
      </c>
      <c r="AF35" s="60">
        <f>((($H$4-AF$18)*$G8+(AF$18-$G$4)*$H8)/($H$4-$G$4))*AF$28</f>
        <v>0.11915761365003501</v>
      </c>
      <c r="AG35" s="60">
        <f>((($H$4-AG$18)*$G8+(AG$18-$G$4)*$H8)/($H$4-$G$4))*AG$28</f>
        <v>0.11403170234740687</v>
      </c>
      <c r="AH35" s="60">
        <f>((($H$4-AH$18)*$G8+(AH$18-$G$4)*$H8)/($H$4-$G$4))*AH$28</f>
        <v>0.11349856384483582</v>
      </c>
      <c r="AI35" s="60">
        <f>((($H$4-AI$18)*$G8+(AI$18-$G$4)*$H8)/($H$4-$G$4))*AI$28</f>
        <v>0.1043909535431813</v>
      </c>
      <c r="AJ35" s="60">
        <f>((($H$4-AJ$18)*$G8+(AJ$18-$G$4)*$H8)/($H$4-$G$4))*AJ$28</f>
        <v>9.7659110806562227E-2</v>
      </c>
      <c r="AK35" s="60">
        <f>((($H$4-AK$18)*$G8+(AK$18-$G$4)*$H8)/($H$4-$G$4))*AK$28</f>
        <v>9.6406215252097582E-2</v>
      </c>
      <c r="AL35" s="60">
        <f>((($H$4-AL$18)*$G8+(AL$18-$G$4)*$H8)/($H$4-$G$4))*AL$28</f>
        <v>9.2355620624115661E-2</v>
      </c>
      <c r="AM35" s="60">
        <f>((($H$4-AM$18)*$G8+(AM$18-$G$4)*$H8)/($H$4-$G$4))*AM$28</f>
        <v>9.293301417234541E-2</v>
      </c>
    </row>
    <row r="36" spans="1:39" x14ac:dyDescent="0.3">
      <c r="A36" s="49">
        <v>28</v>
      </c>
      <c r="B36" s="31">
        <v>389885.25991999998</v>
      </c>
      <c r="D36" s="42">
        <v>0.90579735598042133</v>
      </c>
      <c r="E36" s="43">
        <v>0.90371563354662721</v>
      </c>
      <c r="F36" s="43">
        <v>0.90369925979714816</v>
      </c>
      <c r="G36" s="43">
        <v>0.9036505871387297</v>
      </c>
      <c r="H36" s="43">
        <v>0.90356641049445763</v>
      </c>
      <c r="I36" s="43">
        <v>0.90347877309017521</v>
      </c>
      <c r="J36" s="43">
        <v>0.90335011719082448</v>
      </c>
      <c r="K36" s="43">
        <v>0.9031406176476382</v>
      </c>
      <c r="L36" s="43">
        <v>0.90287924941495135</v>
      </c>
      <c r="M36" s="43">
        <v>0.90254205601920212</v>
      </c>
      <c r="N36" s="43">
        <v>0.9020594708528924</v>
      </c>
      <c r="O36" s="43">
        <v>0.90130376564021097</v>
      </c>
      <c r="P36" s="43">
        <v>0.90007843121742825</v>
      </c>
      <c r="Q36" s="43">
        <v>0.89798754849748263</v>
      </c>
      <c r="R36" s="43">
        <v>0.89467901652936321</v>
      </c>
      <c r="S36" s="43">
        <v>0.89001288916179266</v>
      </c>
      <c r="T36" s="44">
        <v>0.8840723442793551</v>
      </c>
      <c r="X36" s="61" t="s">
        <v>6</v>
      </c>
      <c r="Y36" s="60">
        <f>((($H$4-Y$18)*$G9+(Y$18-$G$4)*$H9)/($H$4-$G$4))*Y$28</f>
        <v>9.7779641876989162E-2</v>
      </c>
      <c r="Z36" s="60">
        <f>((($H$4-Z$18)*$G9+(Z$18-$G$4)*$H9)/($H$4-$G$4))*Z$28</f>
        <v>9.5451820557485009E-2</v>
      </c>
      <c r="AA36" s="60">
        <f>((($H$4-AA$18)*$G9+(AA$18-$G$4)*$H9)/($H$4-$G$4))*AA$28</f>
        <v>9.2102031028127571E-2</v>
      </c>
      <c r="AB36" s="60">
        <f>((($H$4-AB$18)*$G9+(AB$18-$G$4)*$H9)/($H$4-$G$4))*AB$28</f>
        <v>9.2872040220148125E-2</v>
      </c>
      <c r="AC36" s="60">
        <f>((($H$4-AC$18)*$G9+(AC$18-$G$4)*$H9)/($H$4-$G$4))*AC$28</f>
        <v>9.193983215196784E-2</v>
      </c>
      <c r="AD36" s="60">
        <f>((($H$4-AD$18)*$G9+(AD$18-$G$4)*$H9)/($H$4-$G$4))*AD$28</f>
        <v>8.5566450193502175E-2</v>
      </c>
      <c r="AE36" s="60">
        <f>((($H$4-AE$18)*$G9+(AE$18-$G$4)*$H9)/($H$4-$G$4))*AE$28</f>
        <v>7.7410859327992285E-2</v>
      </c>
      <c r="AF36" s="60">
        <f>((($H$4-AF$18)*$G9+(AF$18-$G$4)*$H9)/($H$4-$G$4))*AF$28</f>
        <v>7.7279756399696337E-2</v>
      </c>
      <c r="AG36" s="60">
        <f>((($H$4-AG$18)*$G9+(AG$18-$G$4)*$H9)/($H$4-$G$4))*AG$28</f>
        <v>7.3758660072056587E-2</v>
      </c>
      <c r="AH36" s="60">
        <f>((($H$4-AH$18)*$G9+(AH$18-$G$4)*$H9)/($H$4-$G$4))*AH$28</f>
        <v>7.3217243292457004E-2</v>
      </c>
      <c r="AI36" s="60">
        <f>((($H$4-AI$18)*$G9+(AI$18-$G$4)*$H9)/($H$4-$G$4))*AI$28</f>
        <v>6.7160437403506301E-2</v>
      </c>
      <c r="AJ36" s="60">
        <f>((($H$4-AJ$18)*$G9+(AJ$18-$G$4)*$H9)/($H$4-$G$4))*AJ$28</f>
        <v>6.2658937086089425E-2</v>
      </c>
      <c r="AK36" s="60">
        <f>((($H$4-AK$18)*$G9+(AK$18-$G$4)*$H9)/($H$4-$G$4))*AK$28</f>
        <v>6.1686023135578055E-2</v>
      </c>
      <c r="AL36" s="60">
        <f>((($H$4-AL$18)*$G9+(AL$18-$G$4)*$H9)/($H$4-$G$4))*AL$28</f>
        <v>5.8931614211240997E-2</v>
      </c>
      <c r="AM36" s="60">
        <f>((($H$4-AM$18)*$G9+(AM$18-$G$4)*$H9)/($H$4-$G$4))*AM$28</f>
        <v>5.913573409152189E-2</v>
      </c>
    </row>
    <row r="37" spans="1:39" x14ac:dyDescent="0.3">
      <c r="A37" s="49">
        <v>29</v>
      </c>
      <c r="B37" s="31">
        <v>407423.69104000001</v>
      </c>
      <c r="D37" s="42">
        <v>0.90371563354662721</v>
      </c>
      <c r="E37" s="43">
        <v>0.90158850394149415</v>
      </c>
      <c r="F37" s="43">
        <v>0.90157047162264403</v>
      </c>
      <c r="G37" s="43">
        <v>0.90151740630456489</v>
      </c>
      <c r="H37" s="43">
        <v>0.90142768312059252</v>
      </c>
      <c r="I37" s="43">
        <v>0.90133356766432282</v>
      </c>
      <c r="J37" s="43">
        <v>0.90119655937173326</v>
      </c>
      <c r="K37" s="43">
        <v>0.90097530930835901</v>
      </c>
      <c r="L37" s="43">
        <v>0.90069345472879614</v>
      </c>
      <c r="M37" s="43">
        <v>0.90032321346813238</v>
      </c>
      <c r="N37" s="43">
        <v>0.8998015492829512</v>
      </c>
      <c r="O37" s="43">
        <v>0.89901108477173786</v>
      </c>
      <c r="P37" s="43">
        <v>0.89775608653693184</v>
      </c>
      <c r="Q37" s="43">
        <v>0.89563020593751741</v>
      </c>
      <c r="R37" s="43">
        <v>0.89224192995355889</v>
      </c>
      <c r="S37" s="43">
        <v>0.88738234162064378</v>
      </c>
      <c r="T37" s="44">
        <v>0.88104841391303779</v>
      </c>
      <c r="X37" s="61" t="s">
        <v>7</v>
      </c>
      <c r="Y37" s="60">
        <f>((($H$4-Y$18)*$G10+(Y$18-$G$4)*$H10)/($H$4-$G$4))*Y$28</f>
        <v>4.8814531505221394E-2</v>
      </c>
      <c r="Z37" s="60">
        <f>((($H$4-Z$18)*$G10+(Z$18-$G$4)*$H10)/($H$4-$G$4))*Z$28</f>
        <v>4.7250966480236412E-2</v>
      </c>
      <c r="AA37" s="60">
        <f>((($H$4-AA$18)*$G10+(AA$18-$G$4)*$H10)/($H$4-$G$4))*AA$28</f>
        <v>4.5201820935462017E-2</v>
      </c>
      <c r="AB37" s="60">
        <f>((($H$4-AB$18)*$G10+(AB$18-$G$4)*$H10)/($H$4-$G$4))*AB$28</f>
        <v>4.518189964735303E-2</v>
      </c>
      <c r="AC37" s="60">
        <f>((($H$4-AC$18)*$G10+(AC$18-$G$4)*$H10)/($H$4-$G$4))*AC$28</f>
        <v>4.4330897656382137E-2</v>
      </c>
      <c r="AD37" s="60">
        <f>((($H$4-AD$18)*$G10+(AD$18-$G$4)*$H10)/($H$4-$G$4))*AD$28</f>
        <v>4.0884445960514978E-2</v>
      </c>
      <c r="AE37" s="60">
        <f>((($H$4-AE$18)*$G10+(AE$18-$G$4)*$H10)/($H$4-$G$4))*AE$28</f>
        <v>3.6646674510878156E-2</v>
      </c>
      <c r="AF37" s="60">
        <f>((($H$4-AF$18)*$G10+(AF$18-$G$4)*$H10)/($H$4-$G$4))*AF$28</f>
        <v>3.6241031062015323E-2</v>
      </c>
      <c r="AG37" s="60">
        <f>((($H$4-AG$18)*$G10+(AG$18-$G$4)*$H10)/($H$4-$G$4))*AG$28</f>
        <v>3.4258758005757291E-2</v>
      </c>
      <c r="AH37" s="60">
        <f>((($H$4-AH$18)*$G10+(AH$18-$G$4)*$H10)/($H$4-$G$4))*AH$28</f>
        <v>3.3675571548670881E-2</v>
      </c>
      <c r="AI37" s="60">
        <f>((($H$4-AI$18)*$G10+(AI$18-$G$4)*$H10)/($H$4-$G$4))*AI$28</f>
        <v>3.0582624896901965E-2</v>
      </c>
      <c r="AJ37" s="60">
        <f>((($H$4-AJ$18)*$G10+(AJ$18-$G$4)*$H10)/($H$4-$G$4))*AJ$28</f>
        <v>2.8243456294694526E-2</v>
      </c>
      <c r="AK37" s="60">
        <f>((($H$4-AK$18)*$G10+(AK$18-$G$4)*$H10)/($H$4-$G$4))*AK$28</f>
        <v>2.7517329423729767E-2</v>
      </c>
      <c r="AL37" s="60">
        <f>((($H$4-AL$18)*$G10+(AL$18-$G$4)*$H10)/($H$4-$G$4))*AL$28</f>
        <v>2.6011218545244644E-2</v>
      </c>
      <c r="AM37" s="60">
        <f>((($H$4-AM$18)*$G10+(AM$18-$G$4)*$H10)/($H$4-$G$4))*AM$28</f>
        <v>2.5820239362329717E-2</v>
      </c>
    </row>
    <row r="38" spans="1:39" x14ac:dyDescent="0.3">
      <c r="A38" s="49">
        <v>30</v>
      </c>
      <c r="B38" s="31">
        <v>346222.48262999998</v>
      </c>
      <c r="D38" s="42">
        <v>0.90158850394149415</v>
      </c>
      <c r="E38" s="43">
        <v>0.89941013269456016</v>
      </c>
      <c r="F38" s="43">
        <v>0.89939057930995103</v>
      </c>
      <c r="G38" s="43">
        <v>0.89933267190244837</v>
      </c>
      <c r="H38" s="43">
        <v>0.89923578260262693</v>
      </c>
      <c r="I38" s="43">
        <v>0.8991341029185913</v>
      </c>
      <c r="J38" s="43">
        <v>0.89898885143448248</v>
      </c>
      <c r="K38" s="43">
        <v>0.8987575528316416</v>
      </c>
      <c r="L38" s="43">
        <v>0.89846211591413661</v>
      </c>
      <c r="M38" s="43">
        <v>0.8980690502376234</v>
      </c>
      <c r="N38" s="43">
        <v>0.89751159544877446</v>
      </c>
      <c r="O38" s="43">
        <v>0.89668129257580542</v>
      </c>
      <c r="P38" s="43">
        <v>0.89539487843233312</v>
      </c>
      <c r="Q38" s="43">
        <v>0.89325067866862784</v>
      </c>
      <c r="R38" s="43">
        <v>0.88984140281336965</v>
      </c>
      <c r="S38" s="43">
        <v>0.88490897332774554</v>
      </c>
      <c r="T38" s="44">
        <v>0.87838267611838905</v>
      </c>
      <c r="X38" s="61" t="s">
        <v>8</v>
      </c>
      <c r="Y38" s="60">
        <f>((($H$4-Y$18)*$G11+(Y$18-$G$4)*$H11)/($H$4-$G$4))*Y$28</f>
        <v>2.060896154975873E-2</v>
      </c>
      <c r="Z38" s="60">
        <f>((($H$4-Z$18)*$G11+(Z$18-$G$4)*$H11)/($H$4-$G$4))*Z$28</f>
        <v>1.981479686698662E-2</v>
      </c>
      <c r="AA38" s="60">
        <f>((($H$4-AA$18)*$G11+(AA$18-$G$4)*$H11)/($H$4-$G$4))*AA$28</f>
        <v>1.8823845001203914E-2</v>
      </c>
      <c r="AB38" s="60">
        <f>((($H$4-AB$18)*$G11+(AB$18-$G$4)*$H11)/($H$4-$G$4))*AB$28</f>
        <v>1.8680426109483846E-2</v>
      </c>
      <c r="AC38" s="60">
        <f>((($H$4-AC$18)*$G11+(AC$18-$G$4)*$H11)/($H$4-$G$4))*AC$28</f>
        <v>1.8192383787637278E-2</v>
      </c>
      <c r="AD38" s="60">
        <f>((($H$4-AD$18)*$G11+(AD$18-$G$4)*$H11)/($H$4-$G$4))*AD$28</f>
        <v>1.6648955839510742E-2</v>
      </c>
      <c r="AE38" s="60">
        <f>((($H$4-AE$18)*$G11+(AE$18-$G$4)*$H11)/($H$4-$G$4))*AE$28</f>
        <v>1.4804301626924905E-2</v>
      </c>
      <c r="AF38" s="60">
        <f>((($H$4-AF$18)*$G11+(AF$18-$G$4)*$H11)/($H$4-$G$4))*AF$28</f>
        <v>1.4519451666055625E-2</v>
      </c>
      <c r="AG38" s="60">
        <f>((($H$4-AG$18)*$G11+(AG$18-$G$4)*$H11)/($H$4-$G$4))*AG$28</f>
        <v>1.3607617572099343E-2</v>
      </c>
      <c r="AH38" s="60">
        <f>((($H$4-AH$18)*$G11+(AH$18-$G$4)*$H11)/($H$4-$G$4))*AH$28</f>
        <v>1.3256925794660486E-2</v>
      </c>
      <c r="AI38" s="60">
        <f>((($H$4-AI$18)*$G11+(AI$18-$G$4)*$H11)/($H$4-$G$4))*AI$28</f>
        <v>1.1928008915966423E-2</v>
      </c>
      <c r="AJ38" s="60">
        <f>((($H$4-AJ$18)*$G11+(AJ$18-$G$4)*$H11)/($H$4-$G$4))*AJ$28</f>
        <v>1.090975689650148E-2</v>
      </c>
      <c r="AK38" s="60">
        <f>((($H$4-AK$18)*$G11+(AK$18-$G$4)*$H11)/($H$4-$G$4))*AK$28</f>
        <v>1.0522917228886404E-2</v>
      </c>
      <c r="AL38" s="60">
        <f>((($H$4-AL$18)*$G11+(AL$18-$G$4)*$H11)/($H$4-$G$4))*AL$28</f>
        <v>9.8433031653415003E-3</v>
      </c>
      <c r="AM38" s="60">
        <f>((($H$4-AM$18)*$G11+(AM$18-$G$4)*$H11)/($H$4-$G$4))*AM$28</f>
        <v>9.6648794294091327E-3</v>
      </c>
    </row>
    <row r="39" spans="1:39" x14ac:dyDescent="0.3">
      <c r="A39" s="49">
        <v>31</v>
      </c>
      <c r="B39" s="31">
        <v>379019.23616999999</v>
      </c>
      <c r="D39" s="42">
        <v>0.89941013269456016</v>
      </c>
      <c r="E39" s="43">
        <v>0.89717162539559425</v>
      </c>
      <c r="F39" s="43">
        <v>0.8971509102963301</v>
      </c>
      <c r="G39" s="43">
        <v>0.89708878574952466</v>
      </c>
      <c r="H39" s="43">
        <v>0.89698433841940717</v>
      </c>
      <c r="I39" s="43">
        <v>0.89687334039905164</v>
      </c>
      <c r="J39" s="43">
        <v>0.89671901349246319</v>
      </c>
      <c r="K39" s="43">
        <v>0.89647838423584014</v>
      </c>
      <c r="L39" s="43">
        <v>0.89617207604569593</v>
      </c>
      <c r="M39" s="43">
        <v>0.89576494196987322</v>
      </c>
      <c r="N39" s="43">
        <v>0.89518400682777144</v>
      </c>
      <c r="O39" s="43">
        <v>0.89431775475246855</v>
      </c>
      <c r="P39" s="43">
        <v>0.89299471639538464</v>
      </c>
      <c r="Q39" s="43">
        <v>0.89082986872796444</v>
      </c>
      <c r="R39" s="43">
        <v>0.88742351946896536</v>
      </c>
      <c r="S39" s="43">
        <v>0.88249121857349788</v>
      </c>
      <c r="T39" s="44">
        <v>0.87592443045461166</v>
      </c>
    </row>
    <row r="40" spans="1:39" x14ac:dyDescent="0.3">
      <c r="A40" s="49">
        <v>32</v>
      </c>
      <c r="B40" s="31">
        <v>357842.42411999998</v>
      </c>
      <c r="D40" s="42">
        <v>0.89717162539559425</v>
      </c>
      <c r="E40" s="43">
        <v>0.89486166391312583</v>
      </c>
      <c r="F40" s="43">
        <v>0.89484036828944191</v>
      </c>
      <c r="G40" s="43">
        <v>0.8947752491981833</v>
      </c>
      <c r="H40" s="43">
        <v>0.89466471843718798</v>
      </c>
      <c r="I40" s="43">
        <v>0.89454442838130466</v>
      </c>
      <c r="J40" s="43">
        <v>0.89437943407059128</v>
      </c>
      <c r="K40" s="43">
        <v>0.89412920190014689</v>
      </c>
      <c r="L40" s="43">
        <v>0.89381385221257759</v>
      </c>
      <c r="M40" s="43">
        <v>0.89339679897340196</v>
      </c>
      <c r="N40" s="43">
        <v>0.89280328754238658</v>
      </c>
      <c r="O40" s="43">
        <v>0.89191545032649211</v>
      </c>
      <c r="P40" s="43">
        <v>0.89055983926814575</v>
      </c>
      <c r="Q40" s="43">
        <v>0.88836525891403695</v>
      </c>
      <c r="R40" s="43">
        <v>0.88495910670413713</v>
      </c>
      <c r="S40" s="43">
        <v>0.88005124221943687</v>
      </c>
      <c r="T40" s="44">
        <v>0.87352478509327725</v>
      </c>
    </row>
    <row r="41" spans="1:39" x14ac:dyDescent="0.3">
      <c r="A41" s="49">
        <v>33</v>
      </c>
      <c r="B41" s="31">
        <v>353074.53278000001</v>
      </c>
      <c r="D41" s="42">
        <v>0.89486166391312583</v>
      </c>
      <c r="E41" s="43">
        <v>0.89246759439874446</v>
      </c>
      <c r="F41" s="43">
        <v>0.89244639828531147</v>
      </c>
      <c r="G41" s="43">
        <v>0.89238006391574642</v>
      </c>
      <c r="H41" s="43">
        <v>0.89226572950224781</v>
      </c>
      <c r="I41" s="43">
        <v>0.89213865698643902</v>
      </c>
      <c r="J41" s="43">
        <v>0.89196360699162081</v>
      </c>
      <c r="K41" s="43">
        <v>0.89170249723804362</v>
      </c>
      <c r="L41" s="43">
        <v>0.89137876877665789</v>
      </c>
      <c r="M41" s="43">
        <v>0.89095518210628821</v>
      </c>
      <c r="N41" s="43">
        <v>0.89035529052199958</v>
      </c>
      <c r="O41" s="43">
        <v>0.88945949027780602</v>
      </c>
      <c r="P41" s="43">
        <v>0.88808821555789963</v>
      </c>
      <c r="Q41" s="43">
        <v>0.88586606320616124</v>
      </c>
      <c r="R41" s="43">
        <v>0.88244823225418134</v>
      </c>
      <c r="S41" s="43">
        <v>0.87755707405298788</v>
      </c>
      <c r="T41" s="44">
        <v>0.87108684029526584</v>
      </c>
    </row>
    <row r="42" spans="1:39" x14ac:dyDescent="0.3">
      <c r="A42" s="49">
        <v>34</v>
      </c>
      <c r="B42" s="31">
        <v>305072.26137000002</v>
      </c>
      <c r="D42" s="42">
        <v>0.89246759439874446</v>
      </c>
      <c r="E42" s="43">
        <v>0.88997573068703739</v>
      </c>
      <c r="F42" s="43">
        <v>0.88995480786171011</v>
      </c>
      <c r="G42" s="43">
        <v>0.88988914017789966</v>
      </c>
      <c r="H42" s="43">
        <v>0.88977386852606066</v>
      </c>
      <c r="I42" s="43">
        <v>0.88964327216649064</v>
      </c>
      <c r="J42" s="43">
        <v>0.88946160363228366</v>
      </c>
      <c r="K42" s="43">
        <v>0.88919070316616777</v>
      </c>
      <c r="L42" s="43">
        <v>0.88885769412238158</v>
      </c>
      <c r="M42" s="43">
        <v>0.88842940207439525</v>
      </c>
      <c r="N42" s="43">
        <v>0.88782871865650581</v>
      </c>
      <c r="O42" s="43">
        <v>0.88693417495698557</v>
      </c>
      <c r="P42" s="43">
        <v>0.8855648653336059</v>
      </c>
      <c r="Q42" s="43">
        <v>0.88333486731911415</v>
      </c>
      <c r="R42" s="43">
        <v>0.87990812189250245</v>
      </c>
      <c r="S42" s="43">
        <v>0.87501952339629208</v>
      </c>
      <c r="T42" s="44">
        <v>0.86858646940774931</v>
      </c>
    </row>
    <row r="43" spans="1:39" x14ac:dyDescent="0.3">
      <c r="A43" s="49">
        <v>35</v>
      </c>
      <c r="B43" s="31">
        <v>325622.13897999999</v>
      </c>
      <c r="D43" s="42">
        <v>0.88997573068703739</v>
      </c>
      <c r="E43" s="43">
        <v>0.88736985761973164</v>
      </c>
      <c r="F43" s="43">
        <v>0.88734881361956042</v>
      </c>
      <c r="G43" s="43">
        <v>0.887284105337665</v>
      </c>
      <c r="H43" s="43">
        <v>0.88717062041018968</v>
      </c>
      <c r="I43" s="43">
        <v>0.8870402215627351</v>
      </c>
      <c r="J43" s="43">
        <v>0.88685577127859749</v>
      </c>
      <c r="K43" s="43">
        <v>0.8865791855623395</v>
      </c>
      <c r="L43" s="43">
        <v>0.88623826063653255</v>
      </c>
      <c r="M43" s="43">
        <v>0.88580474005723375</v>
      </c>
      <c r="N43" s="43">
        <v>0.88520675253711845</v>
      </c>
      <c r="O43" s="43">
        <v>0.88432234172105706</v>
      </c>
      <c r="P43" s="43">
        <v>0.88296893796402309</v>
      </c>
      <c r="Q43" s="43">
        <v>0.88075473821234529</v>
      </c>
      <c r="R43" s="43">
        <v>0.87734462966269455</v>
      </c>
      <c r="S43" s="43">
        <v>0.87246778383035861</v>
      </c>
      <c r="T43" s="44">
        <v>0.86605402058284198</v>
      </c>
    </row>
    <row r="44" spans="1:39" x14ac:dyDescent="0.3">
      <c r="A44" s="49">
        <v>36</v>
      </c>
      <c r="B44" s="31">
        <v>334363.16139999998</v>
      </c>
      <c r="D44" s="42">
        <v>0.88736985761973164</v>
      </c>
      <c r="E44" s="43">
        <v>0.88463075750292686</v>
      </c>
      <c r="F44" s="43">
        <v>0.88460938335954764</v>
      </c>
      <c r="G44" s="43">
        <v>0.88454440242783106</v>
      </c>
      <c r="H44" s="43">
        <v>0.88443287389328573</v>
      </c>
      <c r="I44" s="43">
        <v>0.88430620845708585</v>
      </c>
      <c r="J44" s="43">
        <v>0.88412329341359008</v>
      </c>
      <c r="K44" s="43">
        <v>0.88384537677125907</v>
      </c>
      <c r="L44" s="43">
        <v>0.8835013584529301</v>
      </c>
      <c r="M44" s="43">
        <v>0.88306443850929139</v>
      </c>
      <c r="N44" s="43">
        <v>0.88246960574660149</v>
      </c>
      <c r="O44" s="43">
        <v>0.88160174548530335</v>
      </c>
      <c r="P44" s="43">
        <v>0.8802784395281682</v>
      </c>
      <c r="Q44" s="43">
        <v>0.87810212320137504</v>
      </c>
      <c r="R44" s="43">
        <v>0.87474047868644833</v>
      </c>
      <c r="S44" s="43">
        <v>0.86991618064017484</v>
      </c>
      <c r="T44" s="44">
        <v>0.86353970934900459</v>
      </c>
    </row>
    <row r="45" spans="1:39" x14ac:dyDescent="0.3">
      <c r="A45" s="49">
        <v>37</v>
      </c>
      <c r="B45" s="31">
        <v>323888.23566000001</v>
      </c>
      <c r="D45" s="42">
        <v>0.88463075750292686</v>
      </c>
      <c r="E45" s="43">
        <v>0.88173832330795965</v>
      </c>
      <c r="F45" s="43">
        <v>0.88171640352691871</v>
      </c>
      <c r="G45" s="43">
        <v>0.88165029480570611</v>
      </c>
      <c r="H45" s="43">
        <v>0.88153837293038184</v>
      </c>
      <c r="I45" s="43">
        <v>0.88141543015328072</v>
      </c>
      <c r="J45" s="43">
        <v>0.88123809197492631</v>
      </c>
      <c r="K45" s="43">
        <v>0.88096358229789962</v>
      </c>
      <c r="L45" s="43">
        <v>0.88062143260363002</v>
      </c>
      <c r="M45" s="43">
        <v>0.88018675576225325</v>
      </c>
      <c r="N45" s="43">
        <v>0.8795977401934677</v>
      </c>
      <c r="O45" s="43">
        <v>0.87874881343029476</v>
      </c>
      <c r="P45" s="43">
        <v>0.87746660773782015</v>
      </c>
      <c r="Q45" s="43">
        <v>0.8753512905011569</v>
      </c>
      <c r="R45" s="43">
        <v>0.87206864961407349</v>
      </c>
      <c r="S45" s="43">
        <v>0.86734717426553209</v>
      </c>
      <c r="T45" s="44">
        <v>0.86106966021709952</v>
      </c>
    </row>
    <row r="46" spans="1:39" x14ac:dyDescent="0.3">
      <c r="A46" s="49">
        <v>38</v>
      </c>
      <c r="B46" s="31">
        <v>335608.97055000003</v>
      </c>
      <c r="D46" s="42">
        <v>0.88173832330795965</v>
      </c>
      <c r="E46" s="43">
        <v>0.87867179579519639</v>
      </c>
      <c r="F46" s="43">
        <v>0.87864940187106444</v>
      </c>
      <c r="G46" s="43">
        <v>0.8785813822711559</v>
      </c>
      <c r="H46" s="43">
        <v>0.87846719662076023</v>
      </c>
      <c r="I46" s="43">
        <v>0.87834429812837533</v>
      </c>
      <c r="J46" s="43">
        <v>0.87817181659736365</v>
      </c>
      <c r="K46" s="43">
        <v>0.87790486489656261</v>
      </c>
      <c r="L46" s="43">
        <v>0.87756966363948419</v>
      </c>
      <c r="M46" s="43">
        <v>0.87714261844734653</v>
      </c>
      <c r="N46" s="43">
        <v>0.87656582157069973</v>
      </c>
      <c r="O46" s="43">
        <v>0.87573970974239179</v>
      </c>
      <c r="P46" s="43">
        <v>0.87450381445345782</v>
      </c>
      <c r="Q46" s="43">
        <v>0.87246746495081595</v>
      </c>
      <c r="R46" s="43">
        <v>0.86929399617259295</v>
      </c>
      <c r="S46" s="43">
        <v>0.86472263796538584</v>
      </c>
      <c r="T46" s="44">
        <v>0.85862002653309677</v>
      </c>
    </row>
    <row r="47" spans="1:39" x14ac:dyDescent="0.3">
      <c r="A47" s="49">
        <v>39</v>
      </c>
      <c r="B47" s="31">
        <v>316071.62004000001</v>
      </c>
      <c r="D47" s="42">
        <v>0.87867179579519639</v>
      </c>
      <c r="E47" s="43">
        <v>0.87540700595957333</v>
      </c>
      <c r="F47" s="43">
        <v>0.87538619701584841</v>
      </c>
      <c r="G47" s="43">
        <v>0.87531666563398491</v>
      </c>
      <c r="H47" s="43">
        <v>0.87519890780722831</v>
      </c>
      <c r="I47" s="43">
        <v>0.8750733222323035</v>
      </c>
      <c r="J47" s="43">
        <v>0.87490052588805023</v>
      </c>
      <c r="K47" s="43">
        <v>0.87463961668600909</v>
      </c>
      <c r="L47" s="43">
        <v>0.87431595356312264</v>
      </c>
      <c r="M47" s="43">
        <v>0.8739021331091632</v>
      </c>
      <c r="N47" s="43">
        <v>0.87334352828642392</v>
      </c>
      <c r="O47" s="43">
        <v>0.8725478937895077</v>
      </c>
      <c r="P47" s="43">
        <v>0.87136431388816071</v>
      </c>
      <c r="Q47" s="43">
        <v>0.86941608347432497</v>
      </c>
      <c r="R47" s="43">
        <v>0.86637360102970618</v>
      </c>
      <c r="S47" s="43">
        <v>0.86199479378720656</v>
      </c>
      <c r="T47" s="44">
        <v>0.85613782217330459</v>
      </c>
    </row>
    <row r="48" spans="1:39" x14ac:dyDescent="0.3">
      <c r="A48" s="49">
        <v>40</v>
      </c>
      <c r="B48" s="31">
        <v>284217.27052999998</v>
      </c>
      <c r="D48" s="42">
        <v>0.87540700595957333</v>
      </c>
      <c r="E48" s="43">
        <v>0.87191362194353039</v>
      </c>
      <c r="F48" s="43">
        <v>0.8718982500530803</v>
      </c>
      <c r="G48" s="43">
        <v>0.87183364882515102</v>
      </c>
      <c r="H48" s="43">
        <v>0.87171341352955523</v>
      </c>
      <c r="I48" s="43">
        <v>0.87158371607750229</v>
      </c>
      <c r="J48" s="43">
        <v>0.87140717311222038</v>
      </c>
      <c r="K48" s="43">
        <v>0.8711457259854738</v>
      </c>
      <c r="L48" s="43">
        <v>0.87083187737655898</v>
      </c>
      <c r="M48" s="43">
        <v>0.87043675837932555</v>
      </c>
      <c r="N48" s="43">
        <v>0.86990283279096636</v>
      </c>
      <c r="O48" s="43">
        <v>0.86914483372422136</v>
      </c>
      <c r="P48" s="43">
        <v>0.86802345436855299</v>
      </c>
      <c r="Q48" s="43">
        <v>0.86617116421794116</v>
      </c>
      <c r="R48" s="43">
        <v>0.86326927231248751</v>
      </c>
      <c r="S48" s="43">
        <v>0.85911066198177621</v>
      </c>
      <c r="T48" s="44">
        <v>0.85356130478440906</v>
      </c>
    </row>
    <row r="49" spans="1:20" x14ac:dyDescent="0.3">
      <c r="A49" s="49">
        <v>41</v>
      </c>
      <c r="B49" s="31">
        <v>300161.47253999999</v>
      </c>
      <c r="D49" s="42">
        <v>0.87191362194353039</v>
      </c>
      <c r="E49" s="43">
        <v>0.86815567163278429</v>
      </c>
      <c r="F49" s="43">
        <v>0.86814847493163927</v>
      </c>
      <c r="G49" s="43">
        <v>0.86810078938961688</v>
      </c>
      <c r="H49" s="43">
        <v>0.86798955433362612</v>
      </c>
      <c r="I49" s="43">
        <v>0.86785801011350328</v>
      </c>
      <c r="J49" s="43">
        <v>0.86767652523054051</v>
      </c>
      <c r="K49" s="43">
        <v>0.86741056057214028</v>
      </c>
      <c r="L49" s="43">
        <v>0.86709906111177526</v>
      </c>
      <c r="M49" s="43">
        <v>0.86672117889217359</v>
      </c>
      <c r="N49" s="43">
        <v>0.86621872091348528</v>
      </c>
      <c r="O49" s="43">
        <v>0.86550631266087019</v>
      </c>
      <c r="P49" s="43">
        <v>0.86445638088454091</v>
      </c>
      <c r="Q49" s="43">
        <v>0.86271048278817064</v>
      </c>
      <c r="R49" s="43">
        <v>0.85995577153008895</v>
      </c>
      <c r="S49" s="43">
        <v>0.85602639244609913</v>
      </c>
      <c r="T49" s="44">
        <v>0.85082579384752366</v>
      </c>
    </row>
    <row r="50" spans="1:20" x14ac:dyDescent="0.3">
      <c r="A50" s="49">
        <v>42</v>
      </c>
      <c r="B50" s="31">
        <v>277533.10005000001</v>
      </c>
      <c r="D50" s="42">
        <v>0.86815567163278429</v>
      </c>
      <c r="E50" s="43">
        <v>0.86409651677940857</v>
      </c>
      <c r="F50" s="43">
        <v>0.86409705868708542</v>
      </c>
      <c r="G50" s="43">
        <v>0.86407487248075132</v>
      </c>
      <c r="H50" s="43">
        <v>0.86399368221964967</v>
      </c>
      <c r="I50" s="43">
        <v>0.86387755891858165</v>
      </c>
      <c r="J50" s="43">
        <v>0.86369520867441085</v>
      </c>
      <c r="K50" s="43">
        <v>0.86342412498337195</v>
      </c>
      <c r="L50" s="43">
        <v>0.86311098728819524</v>
      </c>
      <c r="M50" s="43">
        <v>0.86274249655703472</v>
      </c>
      <c r="N50" s="43">
        <v>0.86227077584413603</v>
      </c>
      <c r="O50" s="43">
        <v>0.86161257635974553</v>
      </c>
      <c r="P50" s="43">
        <v>0.86064434114407939</v>
      </c>
      <c r="Q50" s="43">
        <v>0.85901377681959623</v>
      </c>
      <c r="R50" s="43">
        <v>0.85641536342307378</v>
      </c>
      <c r="S50" s="43">
        <v>0.85271714328994097</v>
      </c>
      <c r="T50" s="44">
        <v>0.84787827486645684</v>
      </c>
    </row>
    <row r="51" spans="1:20" x14ac:dyDescent="0.3">
      <c r="A51" s="49">
        <v>43</v>
      </c>
      <c r="B51" s="31">
        <v>275959.61517</v>
      </c>
      <c r="D51" s="42">
        <v>0.86409651677940857</v>
      </c>
      <c r="E51" s="43">
        <v>0.85970323260805204</v>
      </c>
      <c r="F51" s="43">
        <v>0.85970877342278151</v>
      </c>
      <c r="G51" s="43">
        <v>0.85971086513568684</v>
      </c>
      <c r="H51" s="43">
        <v>0.85967478412582743</v>
      </c>
      <c r="I51" s="43">
        <v>0.85960507337079728</v>
      </c>
      <c r="J51" s="43">
        <v>0.85944549820993132</v>
      </c>
      <c r="K51" s="43">
        <v>0.85917555591061734</v>
      </c>
      <c r="L51" s="43">
        <v>0.85886106824859731</v>
      </c>
      <c r="M51" s="43">
        <v>0.85849820635610441</v>
      </c>
      <c r="N51" s="43">
        <v>0.85804918004953845</v>
      </c>
      <c r="O51" s="43">
        <v>0.85744517761285033</v>
      </c>
      <c r="P51" s="43">
        <v>0.85656917031780222</v>
      </c>
      <c r="Q51" s="43">
        <v>0.85506348039486957</v>
      </c>
      <c r="R51" s="43">
        <v>0.85262876883235927</v>
      </c>
      <c r="S51" s="43">
        <v>0.84916381557389464</v>
      </c>
      <c r="T51" s="44">
        <v>0.84468470013627384</v>
      </c>
    </row>
    <row r="52" spans="1:20" x14ac:dyDescent="0.3">
      <c r="A52" s="49">
        <v>44</v>
      </c>
      <c r="B52" s="31">
        <v>239007.91909000001</v>
      </c>
      <c r="D52" s="42">
        <v>0.85970323260805204</v>
      </c>
      <c r="E52" s="43">
        <v>0.85494775889599106</v>
      </c>
      <c r="F52" s="43">
        <v>0.85495552997142732</v>
      </c>
      <c r="G52" s="43">
        <v>0.85497375071239312</v>
      </c>
      <c r="H52" s="43">
        <v>0.85498100558862467</v>
      </c>
      <c r="I52" s="43">
        <v>0.85498010288161652</v>
      </c>
      <c r="J52" s="43">
        <v>0.8548845223207554</v>
      </c>
      <c r="K52" s="43">
        <v>0.85464609389908031</v>
      </c>
      <c r="L52" s="43">
        <v>0.85433873355818579</v>
      </c>
      <c r="M52" s="43">
        <v>0.85398263779955697</v>
      </c>
      <c r="N52" s="43">
        <v>0.85355263572402407</v>
      </c>
      <c r="O52" s="43">
        <v>0.85299404835376413</v>
      </c>
      <c r="P52" s="43">
        <v>0.85221015740515127</v>
      </c>
      <c r="Q52" s="43">
        <v>0.850838787851663</v>
      </c>
      <c r="R52" s="43">
        <v>0.84857541277624227</v>
      </c>
      <c r="S52" s="43">
        <v>0.84534203494597926</v>
      </c>
      <c r="T52" s="44">
        <v>0.84121559599157414</v>
      </c>
    </row>
    <row r="53" spans="1:20" x14ac:dyDescent="0.3">
      <c r="A53" s="49">
        <v>45</v>
      </c>
      <c r="B53" s="31">
        <v>240067.03545</v>
      </c>
      <c r="D53" s="42">
        <v>0.85494775889599106</v>
      </c>
      <c r="E53" s="43">
        <v>0.84980719758018741</v>
      </c>
      <c r="F53" s="43">
        <v>0.84981554944751991</v>
      </c>
      <c r="G53" s="43">
        <v>0.84984158697552403</v>
      </c>
      <c r="H53" s="43">
        <v>0.84987867878668777</v>
      </c>
      <c r="I53" s="43">
        <v>0.84994494762895623</v>
      </c>
      <c r="J53" s="43">
        <v>0.84994307765816812</v>
      </c>
      <c r="K53" s="43">
        <v>0.84978780520366493</v>
      </c>
      <c r="L53" s="43">
        <v>0.8495246596854733</v>
      </c>
      <c r="M53" s="43">
        <v>0.84918578670886347</v>
      </c>
      <c r="N53" s="43">
        <v>0.84877648510003834</v>
      </c>
      <c r="O53" s="43">
        <v>0.84825892701171712</v>
      </c>
      <c r="P53" s="43">
        <v>0.84755625018749736</v>
      </c>
      <c r="Q53" s="43">
        <v>0.84631702269808606</v>
      </c>
      <c r="R53" s="43">
        <v>0.84423217893133828</v>
      </c>
      <c r="S53" s="43">
        <v>0.84122735714696661</v>
      </c>
      <c r="T53" s="44">
        <v>0.83743758996937434</v>
      </c>
    </row>
    <row r="54" spans="1:20" x14ac:dyDescent="0.3">
      <c r="A54" s="49">
        <v>46</v>
      </c>
      <c r="B54" s="31">
        <v>223893.03547999999</v>
      </c>
      <c r="D54" s="42">
        <v>0.84980719758018741</v>
      </c>
      <c r="E54" s="43">
        <v>0.84426056794554882</v>
      </c>
      <c r="F54" s="43">
        <v>0.84426898130295591</v>
      </c>
      <c r="G54" s="43">
        <v>0.8442976055594944</v>
      </c>
      <c r="H54" s="43">
        <v>0.84435039903277176</v>
      </c>
      <c r="I54" s="43">
        <v>0.84446523201184176</v>
      </c>
      <c r="J54" s="43">
        <v>0.84455511444588804</v>
      </c>
      <c r="K54" s="43">
        <v>0.84451968852374126</v>
      </c>
      <c r="L54" s="43">
        <v>0.84436268030811767</v>
      </c>
      <c r="M54" s="43">
        <v>0.84408398550761965</v>
      </c>
      <c r="N54" s="43">
        <v>0.84370696934869405</v>
      </c>
      <c r="O54" s="43">
        <v>0.84323141136237068</v>
      </c>
      <c r="P54" s="43">
        <v>0.84260286545633267</v>
      </c>
      <c r="Q54" s="43">
        <v>0.84148199063475193</v>
      </c>
      <c r="R54" s="43">
        <v>0.83957027745259283</v>
      </c>
      <c r="S54" s="43">
        <v>0.83678978914426083</v>
      </c>
      <c r="T54" s="44">
        <v>0.83331604337797704</v>
      </c>
    </row>
    <row r="55" spans="1:20" x14ac:dyDescent="0.3">
      <c r="A55" s="49">
        <v>47</v>
      </c>
      <c r="B55" s="31">
        <v>219017.38477999999</v>
      </c>
      <c r="D55" s="42">
        <v>0.84426056794554882</v>
      </c>
      <c r="E55" s="43">
        <v>0.8382811612347586</v>
      </c>
      <c r="F55" s="43">
        <v>0.8382912854830743</v>
      </c>
      <c r="G55" s="43">
        <v>0.83832065258244337</v>
      </c>
      <c r="H55" s="43">
        <v>0.83837977154014232</v>
      </c>
      <c r="I55" s="43">
        <v>0.83852308877530413</v>
      </c>
      <c r="J55" s="43">
        <v>0.83868037456833511</v>
      </c>
      <c r="K55" s="43">
        <v>0.83876193844149394</v>
      </c>
      <c r="L55" s="43">
        <v>0.83875482567620774</v>
      </c>
      <c r="M55" s="43">
        <v>0.8386074057076327</v>
      </c>
      <c r="N55" s="43">
        <v>0.83831005406326442</v>
      </c>
      <c r="O55" s="43">
        <v>0.83788769969798205</v>
      </c>
      <c r="P55" s="43">
        <v>0.83733135335958719</v>
      </c>
      <c r="Q55" s="43">
        <v>0.83631967460927248</v>
      </c>
      <c r="R55" s="43">
        <v>0.83456390485580778</v>
      </c>
      <c r="S55" s="43">
        <v>0.83199098002589378</v>
      </c>
      <c r="T55" s="44">
        <v>0.82881019303474557</v>
      </c>
    </row>
    <row r="56" spans="1:20" x14ac:dyDescent="0.3">
      <c r="A56" s="49">
        <v>48</v>
      </c>
      <c r="B56" s="31">
        <v>220528.99007</v>
      </c>
      <c r="D56" s="42">
        <v>0.8382811612347586</v>
      </c>
      <c r="E56" s="43">
        <v>0.83183354486360139</v>
      </c>
      <c r="F56" s="43">
        <v>0.83184866274380154</v>
      </c>
      <c r="G56" s="43">
        <v>0.8318832247564516</v>
      </c>
      <c r="H56" s="43">
        <v>0.83194460525491754</v>
      </c>
      <c r="I56" s="43">
        <v>0.83210218096785105</v>
      </c>
      <c r="J56" s="43">
        <v>0.83230010601607129</v>
      </c>
      <c r="K56" s="43">
        <v>0.83246780180270241</v>
      </c>
      <c r="L56" s="43">
        <v>0.83260719775861713</v>
      </c>
      <c r="M56" s="43">
        <v>0.83264119511396728</v>
      </c>
      <c r="N56" s="43">
        <v>0.83250205898746055</v>
      </c>
      <c r="O56" s="43">
        <v>0.83218303976820684</v>
      </c>
      <c r="P56" s="43">
        <v>0.83170763426372452</v>
      </c>
      <c r="Q56" s="43">
        <v>0.83080243347969485</v>
      </c>
      <c r="R56" s="43">
        <v>0.82919256911406591</v>
      </c>
      <c r="S56" s="43">
        <v>0.82680146238651409</v>
      </c>
      <c r="T56" s="44">
        <v>0.82387821863047528</v>
      </c>
    </row>
    <row r="57" spans="1:20" x14ac:dyDescent="0.3">
      <c r="A57" s="49">
        <v>49</v>
      </c>
      <c r="B57" s="31">
        <v>222354.12005</v>
      </c>
      <c r="D57" s="42">
        <v>0.83183354486360139</v>
      </c>
      <c r="E57" s="43">
        <v>0.82488091810698072</v>
      </c>
      <c r="F57" s="43">
        <v>0.82490239815846755</v>
      </c>
      <c r="G57" s="43">
        <v>0.82495127607206986</v>
      </c>
      <c r="H57" s="43">
        <v>0.82502077445675381</v>
      </c>
      <c r="I57" s="43">
        <v>0.82518455785751677</v>
      </c>
      <c r="J57" s="43">
        <v>0.82540272346364008</v>
      </c>
      <c r="K57" s="43">
        <v>0.82562158918390871</v>
      </c>
      <c r="L57" s="43">
        <v>0.82586982192263325</v>
      </c>
      <c r="M57" s="43">
        <v>0.82608069657756955</v>
      </c>
      <c r="N57" s="43">
        <v>0.82615441485542429</v>
      </c>
      <c r="O57" s="43">
        <v>0.82602271524452853</v>
      </c>
      <c r="P57" s="43">
        <v>0.82567887948824592</v>
      </c>
      <c r="Q57" s="43">
        <v>0.82488943068166876</v>
      </c>
      <c r="R57" s="43">
        <v>0.82342510175957773</v>
      </c>
      <c r="S57" s="43">
        <v>0.82120422539816129</v>
      </c>
      <c r="T57" s="44">
        <v>0.81849688402086573</v>
      </c>
    </row>
    <row r="58" spans="1:20" x14ac:dyDescent="0.3">
      <c r="A58" s="49">
        <v>50</v>
      </c>
      <c r="B58" s="31">
        <v>190152.07131999999</v>
      </c>
      <c r="D58" s="42">
        <v>0.82488091810698072</v>
      </c>
      <c r="E58" s="43">
        <v>0.8173964201245012</v>
      </c>
      <c r="F58" s="43">
        <v>0.81742267120812584</v>
      </c>
      <c r="G58" s="43">
        <v>0.81748916910674874</v>
      </c>
      <c r="H58" s="43">
        <v>0.81758019229816803</v>
      </c>
      <c r="I58" s="43">
        <v>0.81775513202882655</v>
      </c>
      <c r="J58" s="43">
        <v>0.81797984671044532</v>
      </c>
      <c r="K58" s="43">
        <v>0.81822126170409204</v>
      </c>
      <c r="L58" s="43">
        <v>0.81853380453763624</v>
      </c>
      <c r="M58" s="43">
        <v>0.81887602200916065</v>
      </c>
      <c r="N58" s="43">
        <v>0.81915498400489328</v>
      </c>
      <c r="O58" s="43">
        <v>0.8192676047986347</v>
      </c>
      <c r="P58" s="43">
        <v>0.81914255064368957</v>
      </c>
      <c r="Q58" s="43">
        <v>0.81852322043087722</v>
      </c>
      <c r="R58" s="43">
        <v>0.81721950974086277</v>
      </c>
      <c r="S58" s="43">
        <v>0.81517562463047999</v>
      </c>
      <c r="T58" s="44">
        <v>0.81266323002639074</v>
      </c>
    </row>
    <row r="59" spans="1:20" x14ac:dyDescent="0.3">
      <c r="A59" s="49">
        <v>51</v>
      </c>
      <c r="B59" s="31">
        <v>189621.35266</v>
      </c>
      <c r="D59" s="42">
        <v>0.8173964201245012</v>
      </c>
      <c r="E59" s="43">
        <v>0.80936888590516476</v>
      </c>
      <c r="F59" s="43">
        <v>0.80939735880974628</v>
      </c>
      <c r="G59" s="43">
        <v>0.80947558304418998</v>
      </c>
      <c r="H59" s="43">
        <v>0.80959154201230543</v>
      </c>
      <c r="I59" s="43">
        <v>0.80979295743081581</v>
      </c>
      <c r="J59" s="43">
        <v>0.81002661623017125</v>
      </c>
      <c r="K59" s="43">
        <v>0.81026915754917539</v>
      </c>
      <c r="L59" s="43">
        <v>0.81060691630897996</v>
      </c>
      <c r="M59" s="43">
        <v>0.81102476119086186</v>
      </c>
      <c r="N59" s="43">
        <v>0.81145357201875168</v>
      </c>
      <c r="O59" s="43">
        <v>0.8117975798983883</v>
      </c>
      <c r="P59" s="43">
        <v>0.81194863679639795</v>
      </c>
      <c r="Q59" s="43">
        <v>0.81159231412938371</v>
      </c>
      <c r="R59" s="43">
        <v>0.81051444665204564</v>
      </c>
      <c r="S59" s="43">
        <v>0.80867818502970468</v>
      </c>
      <c r="T59" s="44">
        <v>0.80636654858653523</v>
      </c>
    </row>
    <row r="60" spans="1:20" x14ac:dyDescent="0.3">
      <c r="A60" s="49">
        <v>52</v>
      </c>
      <c r="B60" s="31">
        <v>172902.49395999999</v>
      </c>
      <c r="D60" s="42">
        <v>0.80936888590516476</v>
      </c>
      <c r="E60" s="43">
        <v>0.80080040673519082</v>
      </c>
      <c r="F60" s="43">
        <v>0.8008277653169722</v>
      </c>
      <c r="G60" s="43">
        <v>0.80090903053116624</v>
      </c>
      <c r="H60" s="43">
        <v>0.80103758808968362</v>
      </c>
      <c r="I60" s="43">
        <v>0.8012666526121377</v>
      </c>
      <c r="J60" s="43">
        <v>0.8015248719562873</v>
      </c>
      <c r="K60" s="43">
        <v>0.80176663950372618</v>
      </c>
      <c r="L60" s="43">
        <v>0.80209776202424421</v>
      </c>
      <c r="M60" s="43">
        <v>0.80253969429622052</v>
      </c>
      <c r="N60" s="43">
        <v>0.80304954815081553</v>
      </c>
      <c r="O60" s="43">
        <v>0.80355737602738764</v>
      </c>
      <c r="P60" s="43">
        <v>0.80396428346358761</v>
      </c>
      <c r="Q60" s="43">
        <v>0.80392983795176653</v>
      </c>
      <c r="R60" s="43">
        <v>0.80318351360423812</v>
      </c>
      <c r="S60" s="43">
        <v>0.80164322866813831</v>
      </c>
      <c r="T60" s="44">
        <v>0.79957084959711699</v>
      </c>
    </row>
    <row r="61" spans="1:20" x14ac:dyDescent="0.3">
      <c r="A61" s="49">
        <v>53</v>
      </c>
      <c r="B61" s="31">
        <v>166831.72993</v>
      </c>
      <c r="D61" s="42">
        <v>0.80080040673519082</v>
      </c>
      <c r="E61" s="43">
        <v>0.79169771973258496</v>
      </c>
      <c r="F61" s="43">
        <v>0.7917197253124808</v>
      </c>
      <c r="G61" s="43">
        <v>0.79179374756800525</v>
      </c>
      <c r="H61" s="43">
        <v>0.79191871879734577</v>
      </c>
      <c r="I61" s="43">
        <v>0.79215512854019998</v>
      </c>
      <c r="J61" s="43">
        <v>0.79243584416554558</v>
      </c>
      <c r="K61" s="43">
        <v>0.79269197636945488</v>
      </c>
      <c r="L61" s="43">
        <v>0.79300822853352826</v>
      </c>
      <c r="M61" s="43">
        <v>0.79343047695740621</v>
      </c>
      <c r="N61" s="43">
        <v>0.79395635408182674</v>
      </c>
      <c r="O61" s="43">
        <v>0.79454451930548009</v>
      </c>
      <c r="P61" s="43">
        <v>0.79512600046829207</v>
      </c>
      <c r="Q61" s="43">
        <v>0.79538732900572828</v>
      </c>
      <c r="R61" s="43">
        <v>0.79503828698058809</v>
      </c>
      <c r="S61" s="43">
        <v>0.79392349354654335</v>
      </c>
      <c r="T61" s="44">
        <v>0.79219620102413513</v>
      </c>
    </row>
    <row r="62" spans="1:20" x14ac:dyDescent="0.3">
      <c r="A62" s="49">
        <v>54</v>
      </c>
      <c r="B62" s="31">
        <v>151483.28808</v>
      </c>
      <c r="D62" s="42">
        <v>0.79169771973258496</v>
      </c>
      <c r="E62" s="43">
        <v>0.78206160847897765</v>
      </c>
      <c r="F62" s="43">
        <v>0.78207496377915209</v>
      </c>
      <c r="G62" s="43">
        <v>0.78212991065587023</v>
      </c>
      <c r="H62" s="43">
        <v>0.78223456790293677</v>
      </c>
      <c r="I62" s="43">
        <v>0.78245496891336597</v>
      </c>
      <c r="J62" s="43">
        <v>0.78273047984061417</v>
      </c>
      <c r="K62" s="43">
        <v>0.78299643831284693</v>
      </c>
      <c r="L62" s="43">
        <v>0.78331220403417312</v>
      </c>
      <c r="M62" s="43">
        <v>0.78370008879244679</v>
      </c>
      <c r="N62" s="43">
        <v>0.78418684763436475</v>
      </c>
      <c r="O62" s="43">
        <v>0.78477679888934149</v>
      </c>
      <c r="P62" s="43">
        <v>0.78543425321431581</v>
      </c>
      <c r="Q62" s="43">
        <v>0.78590013532718017</v>
      </c>
      <c r="R62" s="43">
        <v>0.78591952435700929</v>
      </c>
      <c r="S62" s="43">
        <v>0.7853082148442162</v>
      </c>
      <c r="T62" s="44">
        <v>0.78407690100232985</v>
      </c>
    </row>
    <row r="63" spans="1:20" x14ac:dyDescent="0.3">
      <c r="A63" s="49">
        <v>55</v>
      </c>
      <c r="B63" s="31">
        <v>137752.07847000001</v>
      </c>
      <c r="D63" s="42">
        <v>0.78206160847897765</v>
      </c>
      <c r="E63" s="43">
        <v>0.77188162643468183</v>
      </c>
      <c r="F63" s="43">
        <v>0.77188480576241725</v>
      </c>
      <c r="G63" s="43">
        <v>0.77191234491506633</v>
      </c>
      <c r="H63" s="43">
        <v>0.77197952495535671</v>
      </c>
      <c r="I63" s="43">
        <v>0.77216280033127549</v>
      </c>
      <c r="J63" s="43">
        <v>0.77240479298744935</v>
      </c>
      <c r="K63" s="43">
        <v>0.77264766399885954</v>
      </c>
      <c r="L63" s="43">
        <v>0.77295738577147399</v>
      </c>
      <c r="M63" s="43">
        <v>0.77332587394548846</v>
      </c>
      <c r="N63" s="43">
        <v>0.77375438715935974</v>
      </c>
      <c r="O63" s="43">
        <v>0.77428111930428511</v>
      </c>
      <c r="P63" s="43">
        <v>0.77492313861691264</v>
      </c>
      <c r="Q63" s="43">
        <v>0.77548656745042777</v>
      </c>
      <c r="R63" s="43">
        <v>0.77577417552773231</v>
      </c>
      <c r="S63" s="43">
        <v>0.775631343297706</v>
      </c>
      <c r="T63" s="44">
        <v>0.77498235380981528</v>
      </c>
    </row>
    <row r="64" spans="1:20" x14ac:dyDescent="0.3">
      <c r="A64" s="49">
        <v>56</v>
      </c>
      <c r="B64" s="31">
        <v>132268.33116</v>
      </c>
      <c r="D64" s="42">
        <v>0.77188162643468183</v>
      </c>
      <c r="E64" s="43">
        <v>0.76113826634895276</v>
      </c>
      <c r="F64" s="43">
        <v>0.7611306879488442</v>
      </c>
      <c r="G64" s="43">
        <v>0.76112755902289608</v>
      </c>
      <c r="H64" s="43">
        <v>0.7611466337449676</v>
      </c>
      <c r="I64" s="43">
        <v>0.76127264895432134</v>
      </c>
      <c r="J64" s="43">
        <v>0.76145827439997338</v>
      </c>
      <c r="K64" s="43">
        <v>0.76164731467787039</v>
      </c>
      <c r="L64" s="43">
        <v>0.76191482652159903</v>
      </c>
      <c r="M64" s="43">
        <v>0.76225914116256877</v>
      </c>
      <c r="N64" s="43">
        <v>0.76264725958814283</v>
      </c>
      <c r="O64" s="43">
        <v>0.76308940429544481</v>
      </c>
      <c r="P64" s="43">
        <v>0.76364227902077042</v>
      </c>
      <c r="Q64" s="43">
        <v>0.76420755555403252</v>
      </c>
      <c r="R64" s="43">
        <v>0.76464648050859385</v>
      </c>
      <c r="S64" s="43">
        <v>0.76484964501482255</v>
      </c>
      <c r="T64" s="44">
        <v>0.76472188609921887</v>
      </c>
    </row>
    <row r="65" spans="1:20" x14ac:dyDescent="0.3">
      <c r="A65" s="49">
        <v>57</v>
      </c>
      <c r="B65" s="31">
        <v>121859.40949000001</v>
      </c>
      <c r="D65" s="42">
        <v>0.76113826634895276</v>
      </c>
      <c r="E65" s="43">
        <v>0.74980807685751139</v>
      </c>
      <c r="F65" s="43">
        <v>0.74978918210033196</v>
      </c>
      <c r="G65" s="43">
        <v>0.74975461747921379</v>
      </c>
      <c r="H65" s="43">
        <v>0.74972290946068632</v>
      </c>
      <c r="I65" s="43">
        <v>0.74978051466668361</v>
      </c>
      <c r="J65" s="43">
        <v>0.74988899669641151</v>
      </c>
      <c r="K65" s="43">
        <v>0.75000178411406937</v>
      </c>
      <c r="L65" s="43">
        <v>0.75019561738779883</v>
      </c>
      <c r="M65" s="43">
        <v>0.75047796850047521</v>
      </c>
      <c r="N65" s="43">
        <v>0.75082350077626925</v>
      </c>
      <c r="O65" s="43">
        <v>0.75120395056063716</v>
      </c>
      <c r="P65" s="43">
        <v>0.75164545772611269</v>
      </c>
      <c r="Q65" s="43">
        <v>0.75213866735624468</v>
      </c>
      <c r="R65" s="43">
        <v>0.7526251259062694</v>
      </c>
      <c r="S65" s="43">
        <v>0.75302591383964823</v>
      </c>
      <c r="T65" s="44">
        <v>0.75325689438428967</v>
      </c>
    </row>
    <row r="66" spans="1:20" x14ac:dyDescent="0.3">
      <c r="A66" s="49">
        <v>58</v>
      </c>
      <c r="B66" s="31">
        <v>124108.58702000001</v>
      </c>
      <c r="D66" s="42">
        <v>0.74980807685751139</v>
      </c>
      <c r="E66" s="43">
        <v>0.73786753481153622</v>
      </c>
      <c r="F66" s="43">
        <v>0.73783738943080279</v>
      </c>
      <c r="G66" s="43">
        <v>0.73777050256335364</v>
      </c>
      <c r="H66" s="43">
        <v>0.73768899276316569</v>
      </c>
      <c r="I66" s="43">
        <v>0.73767742570772721</v>
      </c>
      <c r="J66" s="43">
        <v>0.73769926804291797</v>
      </c>
      <c r="K66" s="43">
        <v>0.73771636672531615</v>
      </c>
      <c r="L66" s="43">
        <v>0.73781609150447813</v>
      </c>
      <c r="M66" s="43">
        <v>0.73800597740443252</v>
      </c>
      <c r="N66" s="43">
        <v>0.73827099982093269</v>
      </c>
      <c r="O66" s="43">
        <v>0.7385920545957434</v>
      </c>
      <c r="P66" s="43">
        <v>0.73895184698548</v>
      </c>
      <c r="Q66" s="43">
        <v>0.73935625846715669</v>
      </c>
      <c r="R66" s="43">
        <v>0.73981089533628808</v>
      </c>
      <c r="S66" s="43">
        <v>0.74027226698931303</v>
      </c>
      <c r="T66" s="44">
        <v>0.74073084092217178</v>
      </c>
    </row>
    <row r="67" spans="1:20" x14ac:dyDescent="0.3">
      <c r="A67" s="49">
        <v>59</v>
      </c>
      <c r="B67" s="31">
        <v>134871.37586999999</v>
      </c>
      <c r="D67" s="42">
        <v>0.73786753481153622</v>
      </c>
      <c r="E67" s="43">
        <v>0.72529300097616234</v>
      </c>
      <c r="F67" s="43">
        <v>0.72525534386192547</v>
      </c>
      <c r="G67" s="43">
        <v>0.72515694220827798</v>
      </c>
      <c r="H67" s="43">
        <v>0.72502604437075768</v>
      </c>
      <c r="I67" s="43">
        <v>0.72494902160592489</v>
      </c>
      <c r="J67" s="43">
        <v>0.7248874782557635</v>
      </c>
      <c r="K67" s="43">
        <v>0.72480299083607025</v>
      </c>
      <c r="L67" s="43">
        <v>0.72479191871463367</v>
      </c>
      <c r="M67" s="43">
        <v>0.72487275314953081</v>
      </c>
      <c r="N67" s="43">
        <v>0.72502916517145088</v>
      </c>
      <c r="O67" s="43">
        <v>0.72525437747829002</v>
      </c>
      <c r="P67" s="43">
        <v>0.72554104434628686</v>
      </c>
      <c r="Q67" s="43">
        <v>0.7258950113521091</v>
      </c>
      <c r="R67" s="43">
        <v>0.72630065206494088</v>
      </c>
      <c r="S67" s="43">
        <v>0.72671545810619476</v>
      </c>
      <c r="T67" s="44">
        <v>0.72729055406292642</v>
      </c>
    </row>
    <row r="68" spans="1:20" x14ac:dyDescent="0.3">
      <c r="A68" s="49">
        <v>60</v>
      </c>
      <c r="B68" s="31">
        <v>128245.95627</v>
      </c>
      <c r="D68" s="42">
        <v>0.72529300097616234</v>
      </c>
      <c r="E68" s="43">
        <v>0.71205739418368108</v>
      </c>
      <c r="F68" s="43">
        <v>0.71202029616300799</v>
      </c>
      <c r="G68" s="43">
        <v>0.71190161478810421</v>
      </c>
      <c r="H68" s="43">
        <v>0.71172372265958228</v>
      </c>
      <c r="I68" s="43">
        <v>0.71158311927304063</v>
      </c>
      <c r="J68" s="43">
        <v>0.71144607729601805</v>
      </c>
      <c r="K68" s="43">
        <v>0.71126857457296844</v>
      </c>
      <c r="L68" s="43">
        <v>0.7111450146755296</v>
      </c>
      <c r="M68" s="43">
        <v>0.71110417203490162</v>
      </c>
      <c r="N68" s="43">
        <v>0.71114019716619814</v>
      </c>
      <c r="O68" s="43">
        <v>0.71124471874051265</v>
      </c>
      <c r="P68" s="43">
        <v>0.71142444301581886</v>
      </c>
      <c r="Q68" s="43">
        <v>0.71173907432170724</v>
      </c>
      <c r="R68" s="43">
        <v>0.71213645499986145</v>
      </c>
      <c r="S68" s="43">
        <v>0.71247303207341361</v>
      </c>
      <c r="T68" s="44">
        <v>0.71301098071800961</v>
      </c>
    </row>
    <row r="69" spans="1:20" x14ac:dyDescent="0.3">
      <c r="A69" s="49">
        <v>61</v>
      </c>
      <c r="B69" s="31">
        <v>160998.04532</v>
      </c>
      <c r="D69" s="42">
        <v>0.71205739418368108</v>
      </c>
      <c r="E69" s="43">
        <v>0.69812792249980204</v>
      </c>
      <c r="F69" s="43">
        <v>0.69809883331934031</v>
      </c>
      <c r="G69" s="43">
        <v>0.69798341292761434</v>
      </c>
      <c r="H69" s="43">
        <v>0.69777669457125824</v>
      </c>
      <c r="I69" s="43">
        <v>0.69757528015730996</v>
      </c>
      <c r="J69" s="43">
        <v>0.69736612040112478</v>
      </c>
      <c r="K69" s="43">
        <v>0.69710757719144767</v>
      </c>
      <c r="L69" s="43">
        <v>0.69688446514146007</v>
      </c>
      <c r="M69" s="43">
        <v>0.69672438262185987</v>
      </c>
      <c r="N69" s="43">
        <v>0.69663135969273249</v>
      </c>
      <c r="O69" s="43">
        <v>0.69660771428257506</v>
      </c>
      <c r="P69" s="43">
        <v>0.69665874020771712</v>
      </c>
      <c r="Q69" s="43">
        <v>0.69689373833629509</v>
      </c>
      <c r="R69" s="43">
        <v>0.69729030239629664</v>
      </c>
      <c r="S69" s="43">
        <v>0.69758905639978552</v>
      </c>
      <c r="T69" s="44">
        <v>0.69801621571304273</v>
      </c>
    </row>
    <row r="70" spans="1:20" x14ac:dyDescent="0.3">
      <c r="A70" s="49">
        <v>62</v>
      </c>
      <c r="B70" s="31">
        <v>120664.90936999999</v>
      </c>
      <c r="D70" s="42">
        <v>0.69812792249980204</v>
      </c>
      <c r="E70" s="43">
        <v>0.68346849948718535</v>
      </c>
      <c r="F70" s="43">
        <v>0.68344927498152841</v>
      </c>
      <c r="G70" s="43">
        <v>0.68335887428903386</v>
      </c>
      <c r="H70" s="43">
        <v>0.68316096512132019</v>
      </c>
      <c r="I70" s="43">
        <v>0.68292185117451443</v>
      </c>
      <c r="J70" s="43">
        <v>0.68264276722549755</v>
      </c>
      <c r="K70" s="43">
        <v>0.68230703032955242</v>
      </c>
      <c r="L70" s="43">
        <v>0.68199827713844652</v>
      </c>
      <c r="M70" s="43">
        <v>0.68173510626828704</v>
      </c>
      <c r="N70" s="43">
        <v>0.68151880316189128</v>
      </c>
      <c r="O70" s="43">
        <v>0.68136101315361275</v>
      </c>
      <c r="P70" s="43">
        <v>0.6812790960588021</v>
      </c>
      <c r="Q70" s="43">
        <v>0.68140325157465553</v>
      </c>
      <c r="R70" s="43">
        <v>0.68174734756388378</v>
      </c>
      <c r="S70" s="43">
        <v>0.68202105024249615</v>
      </c>
      <c r="T70" s="44">
        <v>0.68237719174088407</v>
      </c>
    </row>
    <row r="71" spans="1:20" x14ac:dyDescent="0.3">
      <c r="A71" s="49">
        <v>63</v>
      </c>
      <c r="B71" s="31">
        <v>112635.1928</v>
      </c>
      <c r="D71" s="42">
        <v>0.68346849948718535</v>
      </c>
      <c r="E71" s="43">
        <v>0.6680454391195032</v>
      </c>
      <c r="F71" s="43">
        <v>0.66803292693200766</v>
      </c>
      <c r="G71" s="43">
        <v>0.66797323498099448</v>
      </c>
      <c r="H71" s="43">
        <v>0.66781955726457065</v>
      </c>
      <c r="I71" s="43">
        <v>0.66759344637864937</v>
      </c>
      <c r="J71" s="43">
        <v>0.66727194108786936</v>
      </c>
      <c r="K71" s="43">
        <v>0.66686006237227036</v>
      </c>
      <c r="L71" s="43">
        <v>0.66646806270359182</v>
      </c>
      <c r="M71" s="43">
        <v>0.66611671224663693</v>
      </c>
      <c r="N71" s="43">
        <v>0.66579613278809435</v>
      </c>
      <c r="O71" s="43">
        <v>0.6655126498078765</v>
      </c>
      <c r="P71" s="43">
        <v>0.66529376811567353</v>
      </c>
      <c r="Q71" s="43">
        <v>0.6652925006718633</v>
      </c>
      <c r="R71" s="43">
        <v>0.6655405512882383</v>
      </c>
      <c r="S71" s="43">
        <v>0.66574442544695922</v>
      </c>
      <c r="T71" s="44">
        <v>0.66604533052201553</v>
      </c>
    </row>
    <row r="72" spans="1:20" x14ac:dyDescent="0.3">
      <c r="A72" s="49">
        <v>64</v>
      </c>
      <c r="B72" s="31">
        <v>100078.66138999999</v>
      </c>
      <c r="D72" s="42">
        <v>0.6680454391195032</v>
      </c>
      <c r="E72" s="43">
        <v>0.65183228827721917</v>
      </c>
      <c r="F72" s="43">
        <v>0.65182185845556107</v>
      </c>
      <c r="G72" s="43">
        <v>0.6517838323790538</v>
      </c>
      <c r="H72" s="43">
        <v>0.65168434886923232</v>
      </c>
      <c r="I72" s="43">
        <v>0.65152104008982614</v>
      </c>
      <c r="J72" s="43">
        <v>0.65122157324956409</v>
      </c>
      <c r="K72" s="43">
        <v>0.65076617814488014</v>
      </c>
      <c r="L72" s="43">
        <v>0.65029009689133899</v>
      </c>
      <c r="M72" s="43">
        <v>0.64985150154432114</v>
      </c>
      <c r="N72" s="43">
        <v>0.64944316701549454</v>
      </c>
      <c r="O72" s="43">
        <v>0.64905634868476292</v>
      </c>
      <c r="P72" s="43">
        <v>0.64871181047499693</v>
      </c>
      <c r="Q72" s="43">
        <v>0.6485702242821404</v>
      </c>
      <c r="R72" s="43">
        <v>0.64869581807201304</v>
      </c>
      <c r="S72" s="43">
        <v>0.64879679323245143</v>
      </c>
      <c r="T72" s="44">
        <v>0.64900060644096635</v>
      </c>
    </row>
    <row r="73" spans="1:20" x14ac:dyDescent="0.3">
      <c r="A73" s="49">
        <v>65</v>
      </c>
      <c r="B73" s="40">
        <v>113339.00107</v>
      </c>
      <c r="D73" s="46">
        <v>0.65183228827721917</v>
      </c>
      <c r="E73" s="47">
        <v>0.63481444141739729</v>
      </c>
      <c r="F73" s="47">
        <v>0.63480199234115209</v>
      </c>
      <c r="G73" s="47">
        <v>0.63477189455321026</v>
      </c>
      <c r="H73" s="47">
        <v>0.63471211972067909</v>
      </c>
      <c r="I73" s="47">
        <v>0.63462690481425665</v>
      </c>
      <c r="J73" s="47">
        <v>0.63441485979176826</v>
      </c>
      <c r="K73" s="47">
        <v>0.63399563153481142</v>
      </c>
      <c r="L73" s="47">
        <v>0.63347337324548192</v>
      </c>
      <c r="M73" s="47">
        <v>0.63294540961973123</v>
      </c>
      <c r="N73" s="47">
        <v>0.63244995859437791</v>
      </c>
      <c r="O73" s="47">
        <v>0.63197905244532282</v>
      </c>
      <c r="P73" s="47">
        <v>0.63153515123331772</v>
      </c>
      <c r="Q73" s="47">
        <v>0.63125618699837183</v>
      </c>
      <c r="R73" s="47">
        <v>0.63123239754400085</v>
      </c>
      <c r="S73" s="47">
        <v>0.63121541845170615</v>
      </c>
      <c r="T73" s="48">
        <v>0.63129473761304356</v>
      </c>
    </row>
    <row r="74" spans="1:20" x14ac:dyDescent="0.3">
      <c r="B74" s="25"/>
    </row>
    <row r="75" spans="1:20" x14ac:dyDescent="0.3">
      <c r="B75" s="25"/>
    </row>
    <row r="76" spans="1:20" x14ac:dyDescent="0.3">
      <c r="B76" s="25"/>
      <c r="D76" s="50" t="s">
        <v>13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1:20" x14ac:dyDescent="0.3">
      <c r="B77" s="25"/>
      <c r="D77" s="50"/>
      <c r="E77" s="50">
        <f t="shared" ref="E77:R77" si="23">F77-1</f>
        <v>1986</v>
      </c>
      <c r="F77" s="50">
        <f t="shared" si="23"/>
        <v>1987</v>
      </c>
      <c r="G77" s="50">
        <f t="shared" si="23"/>
        <v>1988</v>
      </c>
      <c r="H77" s="50">
        <f t="shared" si="23"/>
        <v>1989</v>
      </c>
      <c r="I77" s="50">
        <f t="shared" si="23"/>
        <v>1990</v>
      </c>
      <c r="J77" s="50">
        <f t="shared" si="23"/>
        <v>1991</v>
      </c>
      <c r="K77" s="50">
        <f t="shared" si="23"/>
        <v>1992</v>
      </c>
      <c r="L77" s="50">
        <f t="shared" si="23"/>
        <v>1993</v>
      </c>
      <c r="M77" s="50">
        <f t="shared" si="23"/>
        <v>1994</v>
      </c>
      <c r="N77" s="50">
        <f t="shared" si="23"/>
        <v>1995</v>
      </c>
      <c r="O77" s="50">
        <f t="shared" si="23"/>
        <v>1996</v>
      </c>
      <c r="P77" s="50">
        <f t="shared" si="23"/>
        <v>1997</v>
      </c>
      <c r="Q77" s="50">
        <f t="shared" si="23"/>
        <v>1998</v>
      </c>
      <c r="R77" s="50">
        <f t="shared" si="23"/>
        <v>1999</v>
      </c>
      <c r="S77" s="50">
        <f>T77-1</f>
        <v>2000</v>
      </c>
      <c r="T77" s="58">
        <f>T22</f>
        <v>2001</v>
      </c>
    </row>
    <row r="78" spans="1:20" x14ac:dyDescent="0.3">
      <c r="B78" s="25"/>
      <c r="D78" s="49">
        <v>15</v>
      </c>
      <c r="E78" s="25">
        <f>F79*E23/F24</f>
        <v>364481.5444968809</v>
      </c>
      <c r="F78" s="25">
        <f>G79*F23/G24</f>
        <v>427609.80737536552</v>
      </c>
      <c r="G78" s="25">
        <f>H79*G23/H24</f>
        <v>407794.53420489299</v>
      </c>
      <c r="H78" s="25">
        <f>I79*H23/I24</f>
        <v>415310.73523590562</v>
      </c>
      <c r="I78" s="25">
        <f>J79*I23/J24</f>
        <v>432622.91178070568</v>
      </c>
      <c r="J78" s="25">
        <f>K79*J23/K24</f>
        <v>434773.57282639248</v>
      </c>
      <c r="K78" s="25">
        <f>L79*K23/L24</f>
        <v>429180.46305156138</v>
      </c>
      <c r="L78" s="25">
        <f>M79*L23/M24</f>
        <v>415278.34542577231</v>
      </c>
      <c r="M78" s="25">
        <f>N79*M23/N24</f>
        <v>436489.76354302355</v>
      </c>
      <c r="N78" s="25">
        <f>O79*N23/O24</f>
        <v>476418.4276973175</v>
      </c>
      <c r="O78" s="25">
        <f>P79*O23/P24</f>
        <v>471522.43882280047</v>
      </c>
      <c r="P78" s="25">
        <f>Q79*P23/Q24</f>
        <v>500512.9363775886</v>
      </c>
      <c r="Q78" s="25">
        <f>R79*Q23/R24</f>
        <v>507929.24049797677</v>
      </c>
      <c r="R78" s="25">
        <f>S79*R23/S24</f>
        <v>499327.75164339552</v>
      </c>
      <c r="S78" s="25">
        <f>T79*S23/T24</f>
        <v>518023.24657430855</v>
      </c>
      <c r="T78" s="25">
        <f t="shared" ref="T78:T109" si="24">B23</f>
        <v>510742.72779999999</v>
      </c>
    </row>
    <row r="79" spans="1:20" x14ac:dyDescent="0.3">
      <c r="B79" s="25"/>
      <c r="D79" s="49">
        <v>16</v>
      </c>
      <c r="E79" s="25">
        <f>F80*E24/F25</f>
        <v>399747.1463036944</v>
      </c>
      <c r="F79" s="25">
        <f>G80*F24/G25</f>
        <v>364132.29401786084</v>
      </c>
      <c r="G79" s="25">
        <f>H80*G24/H25</f>
        <v>427193.53811402223</v>
      </c>
      <c r="H79" s="25">
        <f>I80*H24/I25</f>
        <v>407390.79213542241</v>
      </c>
      <c r="I79" s="25">
        <f>J80*I24/J25</f>
        <v>414901.84330729127</v>
      </c>
      <c r="J79" s="25">
        <f>K80*J24/K25</f>
        <v>432189.31928912952</v>
      </c>
      <c r="K79" s="25">
        <f>L80*K24/L25</f>
        <v>434324.30883674289</v>
      </c>
      <c r="L79" s="25">
        <f>M80*L24/M25</f>
        <v>428733.36693260737</v>
      </c>
      <c r="M79" s="25">
        <f>N80*M24/N25</f>
        <v>414842.87964223651</v>
      </c>
      <c r="N79" s="25">
        <f>O80*N24/O25</f>
        <v>436026.85648574831</v>
      </c>
      <c r="O79" s="25">
        <f>P80*O24/P25</f>
        <v>475906.19050916849</v>
      </c>
      <c r="P79" s="25">
        <f>Q80*P24/Q25</f>
        <v>471008.34597600583</v>
      </c>
      <c r="Q79" s="25">
        <f>R80*Q24/R25</f>
        <v>499950.25064123422</v>
      </c>
      <c r="R79" s="25">
        <f>S80*R24/S25</f>
        <v>507291.57328967337</v>
      </c>
      <c r="S79" s="25">
        <f>T80*S24/T25</f>
        <v>498615.50119134859</v>
      </c>
      <c r="T79" s="25">
        <f t="shared" si="24"/>
        <v>517258.80683000002</v>
      </c>
    </row>
    <row r="80" spans="1:20" x14ac:dyDescent="0.3">
      <c r="B80" s="25"/>
      <c r="D80" s="49">
        <v>17</v>
      </c>
      <c r="E80" s="25">
        <f>F81*E25/F26</f>
        <v>378026.79877633479</v>
      </c>
      <c r="F80" s="25">
        <f>G81*F25/G26</f>
        <v>399298.42362187081</v>
      </c>
      <c r="G80" s="25">
        <f>H81*G25/H26</f>
        <v>363717.66399565834</v>
      </c>
      <c r="H80" s="25">
        <f>I81*H25/I26</f>
        <v>426699.14931984252</v>
      </c>
      <c r="I80" s="25">
        <f>J81*I25/J26</f>
        <v>406921.68671964057</v>
      </c>
      <c r="J80" s="25">
        <f>K81*J25/K26</f>
        <v>414415.57918130991</v>
      </c>
      <c r="K80" s="25">
        <f>L81*K25/L26</f>
        <v>431666.88158508303</v>
      </c>
      <c r="L80" s="25">
        <f>M81*L25/M26</f>
        <v>433794.655733386</v>
      </c>
      <c r="M80" s="25">
        <f>N81*M25/N26</f>
        <v>428206.27748085553</v>
      </c>
      <c r="N80" s="25">
        <f>O81*N25/O26</f>
        <v>414325.5178026678</v>
      </c>
      <c r="O80" s="25">
        <f>P81*O25/P26</f>
        <v>435473.0108559787</v>
      </c>
      <c r="P80" s="25">
        <f>Q81*P25/Q26</f>
        <v>475289.62589965382</v>
      </c>
      <c r="Q80" s="25">
        <f>R81*Q25/R26</f>
        <v>470370.89850483258</v>
      </c>
      <c r="R80" s="25">
        <f>S81*R25/S26</f>
        <v>499188.12907190382</v>
      </c>
      <c r="S80" s="25">
        <f>T81*S25/T26</f>
        <v>506408.35259287758</v>
      </c>
      <c r="T80" s="25">
        <f t="shared" si="24"/>
        <v>497717.03635000001</v>
      </c>
    </row>
    <row r="81" spans="2:20" x14ac:dyDescent="0.3">
      <c r="B81" s="25"/>
      <c r="D81" s="49">
        <v>18</v>
      </c>
      <c r="E81" s="25">
        <f>F82*E26/F27</f>
        <v>373553.66400585801</v>
      </c>
      <c r="F81" s="25">
        <f>G82*F26/G27</f>
        <v>377538.96879890474</v>
      </c>
      <c r="G81" s="25">
        <f>H82*G26/H27</f>
        <v>398776.75394287083</v>
      </c>
      <c r="H81" s="25">
        <f>I82*H26/I27</f>
        <v>363235.33708623907</v>
      </c>
      <c r="I81" s="25">
        <f>J82*I26/J27</f>
        <v>426136.07272283739</v>
      </c>
      <c r="J81" s="25">
        <f>K82*J26/K27</f>
        <v>406375.1419694465</v>
      </c>
      <c r="K81" s="25">
        <f>L82*K26/L27</f>
        <v>413840.92454634566</v>
      </c>
      <c r="L81" s="25">
        <f>M82*L26/M27</f>
        <v>431061.9477897769</v>
      </c>
      <c r="M81" s="25">
        <f>N82*M26/N27</f>
        <v>433179.94128311536</v>
      </c>
      <c r="N81" s="25">
        <f>O82*N26/O27</f>
        <v>427587.46609443292</v>
      </c>
      <c r="O81" s="25">
        <f>P82*O26/P27</f>
        <v>413710.3527288519</v>
      </c>
      <c r="P81" s="25">
        <f>Q82*P26/Q27</f>
        <v>434805.63733739575</v>
      </c>
      <c r="Q81" s="25">
        <f>R82*Q26/R27</f>
        <v>474513.11603412178</v>
      </c>
      <c r="R81" s="25">
        <f>S82*R26/S27</f>
        <v>469497.69608457852</v>
      </c>
      <c r="S81" s="25">
        <f>T82*S26/T27</f>
        <v>498128.34232876531</v>
      </c>
      <c r="T81" s="25">
        <f t="shared" si="24"/>
        <v>505292.45405</v>
      </c>
    </row>
    <row r="82" spans="2:20" x14ac:dyDescent="0.3">
      <c r="B82" s="25"/>
      <c r="D82" s="49">
        <v>19</v>
      </c>
      <c r="E82" s="25">
        <f>F83*E27/F28</f>
        <v>323226.75143363146</v>
      </c>
      <c r="F82" s="25">
        <f>G83*F27/G28</f>
        <v>373009.3064582973</v>
      </c>
      <c r="G82" s="25">
        <f>H83*G27/H28</f>
        <v>376982.94139707892</v>
      </c>
      <c r="H82" s="25">
        <f>I83*H27/I28</f>
        <v>398181.57866863126</v>
      </c>
      <c r="I82" s="25">
        <f>J83*I27/J28</f>
        <v>362696.08712015662</v>
      </c>
      <c r="J82" s="25">
        <f>K83*J27/K28</f>
        <v>425492.3806606569</v>
      </c>
      <c r="K82" s="25">
        <f>L83*K27/L28</f>
        <v>405740.67870474176</v>
      </c>
      <c r="L82" s="25">
        <f>M83*L27/M28</f>
        <v>413186.19629655773</v>
      </c>
      <c r="M82" s="25">
        <f>N83*M27/N28</f>
        <v>430369.16470658913</v>
      </c>
      <c r="N82" s="25">
        <f>O83*N27/O28</f>
        <v>432464.66100254277</v>
      </c>
      <c r="O82" s="25">
        <f>P83*O27/P28</f>
        <v>426853.3404918891</v>
      </c>
      <c r="P82" s="25">
        <f>Q83*P27/Q28</f>
        <v>412964.20109076501</v>
      </c>
      <c r="Q82" s="25">
        <f>R83*Q27/R28</f>
        <v>433946.95250219369</v>
      </c>
      <c r="R82" s="25">
        <f>S83*R27/S28</f>
        <v>473435.82318734267</v>
      </c>
      <c r="S82" s="25">
        <f>T83*S27/T28</f>
        <v>468276.39551181142</v>
      </c>
      <c r="T82" s="25">
        <f t="shared" si="24"/>
        <v>496770.58464999998</v>
      </c>
    </row>
    <row r="83" spans="2:20" x14ac:dyDescent="0.3">
      <c r="B83" s="25"/>
      <c r="D83" s="49">
        <v>20</v>
      </c>
      <c r="E83" s="25">
        <f>F84*E28/F29</f>
        <v>345451.87754774716</v>
      </c>
      <c r="F83" s="25">
        <f>G84*F28/G29</f>
        <v>322704.45398268773</v>
      </c>
      <c r="G83" s="25">
        <f>H84*G28/H29</f>
        <v>372400.60447962681</v>
      </c>
      <c r="H83" s="25">
        <f>I84*H28/I29</f>
        <v>376360.32070954371</v>
      </c>
      <c r="I83" s="25">
        <f>J84*I28/J29</f>
        <v>397527.86572607938</v>
      </c>
      <c r="J83" s="25">
        <f>K84*J28/K29</f>
        <v>362090.7056559886</v>
      </c>
      <c r="K83" s="25">
        <f>L84*K28/L29</f>
        <v>424757.77843393723</v>
      </c>
      <c r="L83" s="25">
        <f>M84*L28/M29</f>
        <v>405028.78321761655</v>
      </c>
      <c r="M83" s="25">
        <f>N84*M28/N29</f>
        <v>412445.6135665559</v>
      </c>
      <c r="N83" s="25">
        <f>O84*N28/O29</f>
        <v>429569.37901329435</v>
      </c>
      <c r="O83" s="25">
        <f>P84*O28/P29</f>
        <v>431617.22029906948</v>
      </c>
      <c r="P83" s="25">
        <f>Q84*P28/Q29</f>
        <v>425956.47178283305</v>
      </c>
      <c r="Q83" s="25">
        <f>R84*Q28/R29</f>
        <v>411984.81237080059</v>
      </c>
      <c r="R83" s="25">
        <f>S84*R28/S29</f>
        <v>432745.14744124247</v>
      </c>
      <c r="S83" s="25">
        <f>T84*S28/T29</f>
        <v>471924.72341437545</v>
      </c>
      <c r="T83" s="25">
        <f t="shared" si="24"/>
        <v>466684.02178000001</v>
      </c>
    </row>
    <row r="84" spans="2:20" x14ac:dyDescent="0.3">
      <c r="B84" s="25"/>
      <c r="D84" s="49">
        <v>21</v>
      </c>
      <c r="E84" s="25">
        <f>F85*E29/F30</f>
        <v>355135.5410071442</v>
      </c>
      <c r="F84" s="25">
        <f>G85*F29/G30</f>
        <v>344844.17000447091</v>
      </c>
      <c r="G84" s="25">
        <f>H85*G29/H30</f>
        <v>322130.87394382636</v>
      </c>
      <c r="H84" s="25">
        <f>I85*H29/I30</f>
        <v>371730.91857343708</v>
      </c>
      <c r="I84" s="25">
        <f>J85*I29/J30</f>
        <v>375687.74982704048</v>
      </c>
      <c r="J84" s="25">
        <f>K85*J29/K30</f>
        <v>396806.2945689343</v>
      </c>
      <c r="K84" s="25">
        <f>L85*K29/L30</f>
        <v>361410.72362080211</v>
      </c>
      <c r="L84" s="25">
        <f>M85*L29/M30</f>
        <v>423945.17526687175</v>
      </c>
      <c r="M84" s="25">
        <f>N85*M29/N30</f>
        <v>404232.79270707449</v>
      </c>
      <c r="N84" s="25">
        <f>O85*N29/O30</f>
        <v>411597.05081695813</v>
      </c>
      <c r="O84" s="25">
        <f>P85*O29/P30</f>
        <v>428623.47698549385</v>
      </c>
      <c r="P84" s="25">
        <f>Q85*P29/Q30</f>
        <v>430576.51092482451</v>
      </c>
      <c r="Q84" s="25">
        <f>R85*Q29/R30</f>
        <v>424762.54684333614</v>
      </c>
      <c r="R84" s="25">
        <f>S85*R29/S30</f>
        <v>410610.2852001611</v>
      </c>
      <c r="S84" s="25">
        <f>T85*S29/T30</f>
        <v>431062.93117602594</v>
      </c>
      <c r="T84" s="25">
        <f t="shared" si="24"/>
        <v>469927.32760999998</v>
      </c>
    </row>
    <row r="85" spans="2:20" x14ac:dyDescent="0.3">
      <c r="B85" s="25"/>
      <c r="D85" s="49">
        <v>22</v>
      </c>
      <c r="E85" s="25">
        <f>F86*E30/F31</f>
        <v>344351.08830207342</v>
      </c>
      <c r="F85" s="25">
        <f>G86*F30/G31</f>
        <v>354466.95429024211</v>
      </c>
      <c r="G85" s="25">
        <f>H86*G30/H31</f>
        <v>344187.33376550867</v>
      </c>
      <c r="H85" s="25">
        <f>I86*H30/I31</f>
        <v>321509.58787845902</v>
      </c>
      <c r="I85" s="25">
        <f>J86*I30/J31</f>
        <v>371018.03264336206</v>
      </c>
      <c r="J85" s="25">
        <f>K86*J30/K31</f>
        <v>374956.33774793631</v>
      </c>
      <c r="K85" s="25">
        <f>L86*K30/L31</f>
        <v>396007.04606643255</v>
      </c>
      <c r="L85" s="25">
        <f>M86*L30/M31</f>
        <v>360667.86332428263</v>
      </c>
      <c r="M85" s="25">
        <f>N86*M30/N31</f>
        <v>423045.86815794616</v>
      </c>
      <c r="N85" s="25">
        <f>O86*N30/O31</f>
        <v>403327.15344483696</v>
      </c>
      <c r="O85" s="25">
        <f>P86*O30/P31</f>
        <v>410596.00617531774</v>
      </c>
      <c r="P85" s="25">
        <f>Q86*P30/Q31</f>
        <v>427458.90560943238</v>
      </c>
      <c r="Q85" s="25">
        <f>R86*Q30/R31</f>
        <v>429180.90577112505</v>
      </c>
      <c r="R85" s="25">
        <f>S86*R30/S31</f>
        <v>423091.54989793344</v>
      </c>
      <c r="S85" s="25">
        <f>T86*S30/T31</f>
        <v>408699.06921969721</v>
      </c>
      <c r="T85" s="25">
        <f t="shared" si="24"/>
        <v>428824.95499</v>
      </c>
    </row>
    <row r="86" spans="2:20" x14ac:dyDescent="0.3">
      <c r="B86" s="25"/>
      <c r="D86" s="49">
        <v>23</v>
      </c>
      <c r="E86" s="25">
        <f>F87*E31/F32</f>
        <v>357123.95138854301</v>
      </c>
      <c r="F86" s="25">
        <f>G87*F31/G32</f>
        <v>343666.92910952546</v>
      </c>
      <c r="G86" s="25">
        <f>H87*G31/H32</f>
        <v>353753.39412867301</v>
      </c>
      <c r="H86" s="25">
        <f>I87*H31/I32</f>
        <v>343484.66760855127</v>
      </c>
      <c r="I86" s="25">
        <f>J87*I31/J32</f>
        <v>320855.90056480136</v>
      </c>
      <c r="J86" s="25">
        <f>K87*J31/K32</f>
        <v>370252.00121511437</v>
      </c>
      <c r="K86" s="25">
        <f>L87*K31/L32</f>
        <v>374155.25787637505</v>
      </c>
      <c r="L86" s="25">
        <f>M87*L31/M32</f>
        <v>395142.54726478568</v>
      </c>
      <c r="M86" s="25">
        <f>N87*M31/N32</f>
        <v>359852.57076255034</v>
      </c>
      <c r="N86" s="25">
        <f>O87*N31/O32</f>
        <v>422028.9426554871</v>
      </c>
      <c r="O86" s="25">
        <f>P87*O31/P32</f>
        <v>402261.99191722309</v>
      </c>
      <c r="P86" s="25">
        <f>Q87*P31/Q32</f>
        <v>409363.29069846141</v>
      </c>
      <c r="Q86" s="25">
        <f>R87*Q31/R32</f>
        <v>425894.33925375674</v>
      </c>
      <c r="R86" s="25">
        <f>S87*R31/S32</f>
        <v>427239.7201007079</v>
      </c>
      <c r="S86" s="25">
        <f>T87*S31/T32</f>
        <v>420790.29804970633</v>
      </c>
      <c r="T86" s="25">
        <f t="shared" si="24"/>
        <v>406158.09847999999</v>
      </c>
    </row>
    <row r="87" spans="2:20" x14ac:dyDescent="0.3">
      <c r="B87" s="25"/>
      <c r="D87" s="49">
        <v>24</v>
      </c>
      <c r="E87" s="25">
        <f>F88*E32/F33</f>
        <v>336613.87680575106</v>
      </c>
      <c r="F87" s="25">
        <f>G88*F32/G33</f>
        <v>356382.82194031123</v>
      </c>
      <c r="G87" s="25">
        <f>H88*G32/H33</f>
        <v>342943.65538876201</v>
      </c>
      <c r="H87" s="25">
        <f>I88*H32/I33</f>
        <v>352997.22352677496</v>
      </c>
      <c r="I87" s="25">
        <f>J88*I32/J33</f>
        <v>342751.85719540581</v>
      </c>
      <c r="J87" s="25">
        <f>K88*J32/K33</f>
        <v>320159.94885744521</v>
      </c>
      <c r="K87" s="25">
        <f>L88*K32/L33</f>
        <v>369420.41807797673</v>
      </c>
      <c r="L87" s="25">
        <f>M88*L32/M33</f>
        <v>373295.55766875454</v>
      </c>
      <c r="M87" s="25">
        <f>N88*M32/N33</f>
        <v>394200.19213285699</v>
      </c>
      <c r="N87" s="25">
        <f>O88*N32/O33</f>
        <v>358935.84276003134</v>
      </c>
      <c r="O87" s="25">
        <f>P88*O32/P33</f>
        <v>420837.4830392974</v>
      </c>
      <c r="P87" s="25">
        <f>Q88*P32/Q33</f>
        <v>400953.10739181546</v>
      </c>
      <c r="Q87" s="25">
        <f>R88*Q32/R33</f>
        <v>407711.698692985</v>
      </c>
      <c r="R87" s="25">
        <f>S88*R32/S33</f>
        <v>423735.99510934151</v>
      </c>
      <c r="S87" s="25">
        <f>T88*S32/T33</f>
        <v>424596.09193131578</v>
      </c>
      <c r="T87" s="25">
        <f t="shared" si="24"/>
        <v>417749.91414000001</v>
      </c>
    </row>
    <row r="88" spans="2:20" x14ac:dyDescent="0.3">
      <c r="B88" s="25"/>
      <c r="D88" s="49">
        <v>25</v>
      </c>
      <c r="E88" s="25">
        <f>F89*E33/F34</f>
        <v>302954.74452394224</v>
      </c>
      <c r="F88" s="25">
        <f>G89*F33/G34</f>
        <v>335890.3719550689</v>
      </c>
      <c r="G88" s="25">
        <f>H89*G33/H34</f>
        <v>355605.70147375925</v>
      </c>
      <c r="H88" s="25">
        <f>I89*H33/I34</f>
        <v>342183.44123559975</v>
      </c>
      <c r="I88" s="25">
        <f>J89*I33/J34</f>
        <v>352214.62964325951</v>
      </c>
      <c r="J88" s="25">
        <f>K89*J33/K34</f>
        <v>341978.04347294359</v>
      </c>
      <c r="K88" s="25">
        <f>L89*K33/L34</f>
        <v>319410.55514205259</v>
      </c>
      <c r="L88" s="25">
        <f>M89*L33/M34</f>
        <v>368534.59110175184</v>
      </c>
      <c r="M88" s="25">
        <f>N89*M33/N34</f>
        <v>372364.90296309156</v>
      </c>
      <c r="N88" s="25">
        <f>O89*N33/O34</f>
        <v>393147.62640136975</v>
      </c>
      <c r="O88" s="25">
        <f>P89*O33/P34</f>
        <v>357868.16899375641</v>
      </c>
      <c r="P88" s="25">
        <f>Q89*P33/Q34</f>
        <v>419381.13316394831</v>
      </c>
      <c r="Q88" s="25">
        <f>R89*Q33/R34</f>
        <v>399212.06659055501</v>
      </c>
      <c r="R88" s="25">
        <f>S89*R33/S34</f>
        <v>405456.45288853534</v>
      </c>
      <c r="S88" s="25">
        <f>T89*S33/T34</f>
        <v>420832.84767430532</v>
      </c>
      <c r="T88" s="25">
        <f t="shared" si="24"/>
        <v>421139.29979999998</v>
      </c>
    </row>
    <row r="89" spans="2:20" x14ac:dyDescent="0.3">
      <c r="B89" s="25"/>
      <c r="D89" s="49">
        <v>26</v>
      </c>
      <c r="E89" s="25">
        <f>F90*E34/F35</f>
        <v>320274.32414345455</v>
      </c>
      <c r="F89" s="25">
        <f>G90*F34/G35</f>
        <v>302285.2421017217</v>
      </c>
      <c r="G89" s="25">
        <f>H90*G34/H35</f>
        <v>335137.04544303316</v>
      </c>
      <c r="H89" s="25">
        <f>I90*H34/I35</f>
        <v>354794.52350763022</v>
      </c>
      <c r="I89" s="25">
        <f>J90*I34/J35</f>
        <v>341401.62671019731</v>
      </c>
      <c r="J89" s="25">
        <f>K90*J34/K35</f>
        <v>351393.85380371154</v>
      </c>
      <c r="K89" s="25">
        <f>L90*K34/L35</f>
        <v>341150.46067301033</v>
      </c>
      <c r="L89" s="25">
        <f>M90*L34/M35</f>
        <v>318617.30794484925</v>
      </c>
      <c r="M89" s="25">
        <f>N90*M34/N35</f>
        <v>367581.6238503455</v>
      </c>
      <c r="N89" s="25">
        <f>O90*N34/O35</f>
        <v>371332.26923560479</v>
      </c>
      <c r="O89" s="25">
        <f>P90*O34/P35</f>
        <v>391930.14194030489</v>
      </c>
      <c r="P89" s="25">
        <f>Q90*P34/Q35</f>
        <v>356572.28893512668</v>
      </c>
      <c r="Q89" s="25">
        <f>R90*Q34/R35</f>
        <v>417462.84660237079</v>
      </c>
      <c r="R89" s="25">
        <f>S90*R34/S35</f>
        <v>396860.59663757234</v>
      </c>
      <c r="S89" s="25">
        <f>T90*S34/T35</f>
        <v>402460.87443015765</v>
      </c>
      <c r="T89" s="25">
        <f t="shared" si="24"/>
        <v>417083.11096999998</v>
      </c>
    </row>
    <row r="90" spans="2:20" x14ac:dyDescent="0.3">
      <c r="B90" s="25"/>
      <c r="D90" s="49">
        <v>27</v>
      </c>
      <c r="E90" s="25">
        <f>F91*E35/F36</f>
        <v>296491.55506659753</v>
      </c>
      <c r="F90" s="25">
        <f>G91*F35/G36</f>
        <v>319549.54443515255</v>
      </c>
      <c r="G90" s="25">
        <f>H91*G35/H36</f>
        <v>301590.6525658514</v>
      </c>
      <c r="H90" s="25">
        <f>I91*H35/I36</f>
        <v>334353.37481400307</v>
      </c>
      <c r="I90" s="25">
        <f>J91*I35/J36</f>
        <v>353962.62081868568</v>
      </c>
      <c r="J90" s="25">
        <f>K91*J35/K36</f>
        <v>340584.24880529102</v>
      </c>
      <c r="K90" s="25">
        <f>L91*K35/L36</f>
        <v>350518.91931823175</v>
      </c>
      <c r="L90" s="25">
        <f>M91*L35/M36</f>
        <v>340276.99560010899</v>
      </c>
      <c r="M90" s="25">
        <f>N91*M35/N36</f>
        <v>317766.70633245551</v>
      </c>
      <c r="N90" s="25">
        <f>O91*N35/O36</f>
        <v>366528.68708971894</v>
      </c>
      <c r="O90" s="25">
        <f>P91*O35/P36</f>
        <v>370144.26142511389</v>
      </c>
      <c r="P90" s="25">
        <f>Q91*P35/Q36</f>
        <v>390462.03631104657</v>
      </c>
      <c r="Q90" s="25">
        <f>R91*Q35/R36</f>
        <v>354882.36899513821</v>
      </c>
      <c r="R90" s="25">
        <f>S91*R35/S36</f>
        <v>414898.76245956472</v>
      </c>
      <c r="S90" s="25">
        <f>T91*S35/T36</f>
        <v>393773.52729369991</v>
      </c>
      <c r="T90" s="25">
        <f t="shared" si="24"/>
        <v>398640.35161000001</v>
      </c>
    </row>
    <row r="91" spans="2:20" x14ac:dyDescent="0.3">
      <c r="B91" s="25"/>
      <c r="D91" s="49">
        <v>28</v>
      </c>
      <c r="E91" s="25">
        <f>F92*E36/F37</f>
        <v>295245.09964061837</v>
      </c>
      <c r="F91" s="25">
        <f>G92*F36/G37</f>
        <v>295804.79240831546</v>
      </c>
      <c r="G91" s="25">
        <f>H92*G36/H37</f>
        <v>318797.44697280019</v>
      </c>
      <c r="H91" s="25">
        <f>I92*H36/I37</f>
        <v>300867.87849197158</v>
      </c>
      <c r="I91" s="25">
        <f>J92*I36/J37</f>
        <v>333549.09932312008</v>
      </c>
      <c r="J91" s="25">
        <f>K92*J36/K37</f>
        <v>353092.62946122093</v>
      </c>
      <c r="K91" s="25">
        <f>L92*K36/L37</f>
        <v>339713.07400265918</v>
      </c>
      <c r="L91" s="25">
        <f>M92*L36/M37</f>
        <v>349595.4580067051</v>
      </c>
      <c r="M91" s="25">
        <f>N92*M36/N37</f>
        <v>339341.04318642546</v>
      </c>
      <c r="N91" s="25">
        <f>O92*N36/O37</f>
        <v>316828.9310918689</v>
      </c>
      <c r="O91" s="25">
        <f>P92*O36/P37</f>
        <v>365322.25172682537</v>
      </c>
      <c r="P91" s="25">
        <f>Q92*P36/Q37</f>
        <v>368720.2163251476</v>
      </c>
      <c r="Q91" s="25">
        <f>R92*Q36/R37</f>
        <v>388566.11699372291</v>
      </c>
      <c r="R91" s="25">
        <f>S92*R36/S37</f>
        <v>352645.83271222614</v>
      </c>
      <c r="S91" s="25">
        <f>T92*S36/T37</f>
        <v>411569.13814189436</v>
      </c>
      <c r="T91" s="25">
        <f t="shared" si="24"/>
        <v>389885.25991999998</v>
      </c>
    </row>
    <row r="92" spans="2:20" x14ac:dyDescent="0.3">
      <c r="B92" s="25"/>
      <c r="D92" s="49">
        <v>29</v>
      </c>
      <c r="E92" s="25">
        <f>F93*E37/F38</f>
        <v>256161.19485816229</v>
      </c>
      <c r="F92" s="25">
        <f>G93*F37/G38</f>
        <v>294544.27238646749</v>
      </c>
      <c r="G92" s="25">
        <f>H93*G37/H38</f>
        <v>295090.61375602375</v>
      </c>
      <c r="H92" s="25">
        <f>I93*H37/I38</f>
        <v>318013.23221553263</v>
      </c>
      <c r="I92" s="25">
        <f>J93*I37/J38</f>
        <v>300124.39060053806</v>
      </c>
      <c r="J92" s="25">
        <f>K93*J37/K38</f>
        <v>332706.54457482696</v>
      </c>
      <c r="K92" s="25">
        <f>L93*K37/L38</f>
        <v>352164.38785951224</v>
      </c>
      <c r="L92" s="25">
        <f>M93*L37/M38</f>
        <v>338792.5825293485</v>
      </c>
      <c r="M92" s="25">
        <f>N93*M37/N38</f>
        <v>348605.7591537424</v>
      </c>
      <c r="N92" s="25">
        <f>O93*N37/O38</f>
        <v>338310.65750130784</v>
      </c>
      <c r="O92" s="25">
        <f>P93*O37/P38</f>
        <v>315758.25123665453</v>
      </c>
      <c r="P92" s="25">
        <f>Q93*P37/Q38</f>
        <v>363884.28356578754</v>
      </c>
      <c r="Q92" s="25">
        <f>R93*Q37/R38</f>
        <v>366897.98558326293</v>
      </c>
      <c r="R92" s="25">
        <f>S93*R37/S38</f>
        <v>386079.9436708577</v>
      </c>
      <c r="S92" s="25">
        <f>T93*S37/T38</f>
        <v>349769.78224979603</v>
      </c>
      <c r="T92" s="25">
        <f t="shared" si="24"/>
        <v>407423.69104000001</v>
      </c>
    </row>
    <row r="93" spans="2:20" x14ac:dyDescent="0.3">
      <c r="B93" s="25"/>
      <c r="D93" s="49">
        <v>30</v>
      </c>
      <c r="E93" s="25">
        <f>F94*E38/F39</f>
        <v>257832.6155834138</v>
      </c>
      <c r="F93" s="25">
        <f>G94*F38/G39</f>
        <v>255536.71595524493</v>
      </c>
      <c r="G93" s="25">
        <f>H94*G38/H39</f>
        <v>293813.1802410633</v>
      </c>
      <c r="H93" s="25">
        <f>I94*H38/I39</f>
        <v>294343.77766183781</v>
      </c>
      <c r="I93" s="25">
        <f>J94*I38/J39</f>
        <v>317204.0837202713</v>
      </c>
      <c r="J93" s="25">
        <f>K94*J38/K39</f>
        <v>299343.65131060395</v>
      </c>
      <c r="K93" s="25">
        <f>L94*K38/L39</f>
        <v>331806.10456569615</v>
      </c>
      <c r="L93" s="25">
        <f>M94*L38/M39</f>
        <v>351182.05548690999</v>
      </c>
      <c r="M93" s="25">
        <f>N94*M38/N39</f>
        <v>337805.42228021158</v>
      </c>
      <c r="N93" s="25">
        <f>O94*N38/O39</f>
        <v>347517.09874887182</v>
      </c>
      <c r="O93" s="25">
        <f>P94*O38/P39</f>
        <v>337137.49204164784</v>
      </c>
      <c r="P93" s="25">
        <f>Q94*P38/Q39</f>
        <v>314488.13676400454</v>
      </c>
      <c r="Q93" s="25">
        <f>R94*Q38/R39</f>
        <v>362058.1226085797</v>
      </c>
      <c r="R93" s="25">
        <f>S94*R38/S39</f>
        <v>364526.58252973965</v>
      </c>
      <c r="S93" s="25">
        <f>T94*S38/T39</f>
        <v>382906.91695468192</v>
      </c>
      <c r="T93" s="25">
        <f t="shared" si="24"/>
        <v>346222.48262999998</v>
      </c>
    </row>
    <row r="94" spans="2:20" x14ac:dyDescent="0.3">
      <c r="B94" s="25"/>
      <c r="D94" s="49">
        <v>31</v>
      </c>
      <c r="E94" s="25">
        <f>F95*E39/F40</f>
        <v>241049.57555129402</v>
      </c>
      <c r="F94" s="25">
        <f>G95*F39/G40</f>
        <v>257184.9675317122</v>
      </c>
      <c r="G94" s="25">
        <f>H95*G39/H40</f>
        <v>254882.72559691855</v>
      </c>
      <c r="H94" s="25">
        <f>I95*H39/I40</f>
        <v>293045.97656830074</v>
      </c>
      <c r="I94" s="25">
        <f>J95*I39/J40</f>
        <v>293570.48752352112</v>
      </c>
      <c r="J94" s="25">
        <f>K95*J39/K40</f>
        <v>316352.06817995221</v>
      </c>
      <c r="K94" s="25">
        <f>L95*K39/L40</f>
        <v>298507.7205684841</v>
      </c>
      <c r="L94" s="25">
        <f>M95*L39/M40</f>
        <v>330851.59021631815</v>
      </c>
      <c r="M94" s="25">
        <f>N95*M39/N40</f>
        <v>350127.81060226238</v>
      </c>
      <c r="N94" s="25">
        <f>O95*N39/O40</f>
        <v>336720.22364531388</v>
      </c>
      <c r="O94" s="25">
        <f>P95*O39/P40</f>
        <v>346280.44146413635</v>
      </c>
      <c r="P94" s="25">
        <f>Q95*P39/Q40</f>
        <v>335751.39972771402</v>
      </c>
      <c r="Q94" s="25">
        <f>R95*Q39/R40</f>
        <v>312884.77557575423</v>
      </c>
      <c r="R94" s="25">
        <f>S95*R39/S40</f>
        <v>359696.22088227409</v>
      </c>
      <c r="S94" s="25">
        <f>T95*S39/T40</f>
        <v>361515.55434712948</v>
      </c>
      <c r="T94" s="25">
        <f t="shared" si="24"/>
        <v>379019.23616999999</v>
      </c>
    </row>
    <row r="95" spans="2:20" x14ac:dyDescent="0.3">
      <c r="B95" s="25"/>
      <c r="D95" s="49">
        <v>32</v>
      </c>
      <c r="E95" s="25">
        <f>F96*E40/F41</f>
        <v>236471.82794953362</v>
      </c>
      <c r="F95" s="25">
        <f>G96*F40/G41</f>
        <v>240423.21987972318</v>
      </c>
      <c r="G95" s="25">
        <f>H96*G40/H41</f>
        <v>256503.94016454223</v>
      </c>
      <c r="H95" s="25">
        <f>I96*H40/I41</f>
        <v>254193.99456670895</v>
      </c>
      <c r="I95" s="25">
        <f>J96*I40/J41</f>
        <v>292248.85471318063</v>
      </c>
      <c r="J95" s="25">
        <f>K96*J40/K41</f>
        <v>292754.16568218026</v>
      </c>
      <c r="K95" s="25">
        <f>L96*K40/L41</f>
        <v>315438.41268575814</v>
      </c>
      <c r="L95" s="25">
        <f>M96*L40/M41</f>
        <v>297620.48960493575</v>
      </c>
      <c r="M95" s="25">
        <f>N96*M40/N41</f>
        <v>329827.00480777596</v>
      </c>
      <c r="N95" s="25">
        <f>O96*N40/O41</f>
        <v>348970.18818161258</v>
      </c>
      <c r="O95" s="25">
        <f>P96*O40/P41</f>
        <v>335490.76794937468</v>
      </c>
      <c r="P95" s="25">
        <f>Q96*P40/Q41</f>
        <v>344825.37403873744</v>
      </c>
      <c r="Q95" s="25">
        <f>R96*Q40/R41</f>
        <v>334010.79947465024</v>
      </c>
      <c r="R95" s="25">
        <f>S96*R40/S41</f>
        <v>310822.79705127259</v>
      </c>
      <c r="S95" s="25">
        <f>T96*S40/T41</f>
        <v>356708.04194879421</v>
      </c>
      <c r="T95" s="25">
        <f t="shared" si="24"/>
        <v>357842.42411999998</v>
      </c>
    </row>
    <row r="96" spans="2:20" x14ac:dyDescent="0.3">
      <c r="B96" s="25"/>
      <c r="D96" s="49">
        <v>33</v>
      </c>
      <c r="E96" s="25">
        <f>F97*E41/F42</f>
        <v>238888.43376648688</v>
      </c>
      <c r="F96" s="25">
        <f>G97*F41/G42</f>
        <v>235833.58150203759</v>
      </c>
      <c r="G96" s="25">
        <f>H97*G41/H42</f>
        <v>239762.19214743754</v>
      </c>
      <c r="H96" s="25">
        <f>I97*H41/I42</f>
        <v>255784.53974471078</v>
      </c>
      <c r="I96" s="25">
        <f>J97*I41/J42</f>
        <v>253476.2847504456</v>
      </c>
      <c r="J96" s="25">
        <f>K97*J41/K42</f>
        <v>291405.69693205267</v>
      </c>
      <c r="K96" s="25">
        <f>L97*K41/L42</f>
        <v>291877.93309101969</v>
      </c>
      <c r="L96" s="25">
        <f>M97*L41/M42</f>
        <v>314468.09177818918</v>
      </c>
      <c r="M96" s="25">
        <f>N97*M41/N42</f>
        <v>296668.61490021198</v>
      </c>
      <c r="N96" s="25">
        <f>O97*N41/O42</f>
        <v>328704.13127187756</v>
      </c>
      <c r="O96" s="25">
        <f>P97*O41/P42</f>
        <v>347663.19751867058</v>
      </c>
      <c r="P96" s="25">
        <f>Q97*P41/Q42</f>
        <v>334051.16744557401</v>
      </c>
      <c r="Q96" s="25">
        <f>R97*Q41/R42</f>
        <v>343007.94076265575</v>
      </c>
      <c r="R96" s="25">
        <f>S97*R41/S42</f>
        <v>331786.09428121761</v>
      </c>
      <c r="S96" s="25">
        <f>T97*S41/T42</f>
        <v>308222.99274950812</v>
      </c>
      <c r="T96" s="25">
        <f t="shared" si="24"/>
        <v>353074.53278000001</v>
      </c>
    </row>
    <row r="97" spans="2:20" x14ac:dyDescent="0.3">
      <c r="B97" s="25"/>
      <c r="D97" s="49">
        <v>34</v>
      </c>
      <c r="E97" s="25">
        <f>F98*E42/F43</f>
        <v>241772.17326795254</v>
      </c>
      <c r="F97" s="25">
        <f>G98*F42/G43</f>
        <v>238215.83159696378</v>
      </c>
      <c r="G97" s="25">
        <f>H98*G42/H43</f>
        <v>235157.81280662376</v>
      </c>
      <c r="H97" s="25">
        <f>I98*H42/I43</f>
        <v>239061.96682297913</v>
      </c>
      <c r="I97" s="25">
        <f>J98*I42/J43</f>
        <v>255032.763653298</v>
      </c>
      <c r="J97" s="25">
        <f>K98*J42/K43</f>
        <v>252715.67480155922</v>
      </c>
      <c r="K97" s="25">
        <f>L98*K42/L43</f>
        <v>290499.78556364268</v>
      </c>
      <c r="L97" s="25">
        <f>M98*L42/M43</f>
        <v>290946.75340270187</v>
      </c>
      <c r="M97" s="25">
        <f>N98*M42/N43</f>
        <v>313427.58941117913</v>
      </c>
      <c r="N97" s="25">
        <f>O98*N42/O43</f>
        <v>295627.57086139696</v>
      </c>
      <c r="O97" s="25">
        <f>P98*O42/P43</f>
        <v>327441.11320285557</v>
      </c>
      <c r="P97" s="25">
        <f>Q98*P42/Q43</f>
        <v>346140.90473745164</v>
      </c>
      <c r="Q97" s="25">
        <f>R98*Q42/R43</f>
        <v>332263.21271244634</v>
      </c>
      <c r="R97" s="25">
        <f>S98*R42/S43</f>
        <v>340701.02184334811</v>
      </c>
      <c r="S97" s="25">
        <f>T98*S42/T43</f>
        <v>328993.02131962834</v>
      </c>
      <c r="T97" s="25">
        <f t="shared" si="24"/>
        <v>305072.26137000002</v>
      </c>
    </row>
    <row r="98" spans="2:20" x14ac:dyDescent="0.3">
      <c r="B98" s="25"/>
      <c r="D98" s="49">
        <v>35</v>
      </c>
      <c r="E98" s="25">
        <f>F99*E43/F44</f>
        <v>207632.39952156547</v>
      </c>
      <c r="F98" s="25">
        <f>G99*F43/G44</f>
        <v>241058.54094462132</v>
      </c>
      <c r="G98" s="25">
        <f>H99*G43/H44</f>
        <v>237500.95976628945</v>
      </c>
      <c r="H98" s="25">
        <f>I99*H43/I44</f>
        <v>234439.42988252328</v>
      </c>
      <c r="I98" s="25">
        <f>J99*I43/J44</f>
        <v>238327.49816440319</v>
      </c>
      <c r="J98" s="25">
        <f>K99*J43/K44</f>
        <v>254233.67476299009</v>
      </c>
      <c r="K98" s="25">
        <f>L99*K43/L44</f>
        <v>251896.71620387334</v>
      </c>
      <c r="L98" s="25">
        <f>M99*L43/M44</f>
        <v>289535.21866174636</v>
      </c>
      <c r="M98" s="25">
        <f>N99*M43/N44</f>
        <v>289947.4403749631</v>
      </c>
      <c r="N98" s="25">
        <f>O99*N43/O44</f>
        <v>312290.67602939851</v>
      </c>
      <c r="O98" s="25">
        <f>P99*O43/P44</f>
        <v>294460.0239301378</v>
      </c>
      <c r="P98" s="25">
        <f>Q99*P43/Q44</f>
        <v>325977.21469522198</v>
      </c>
      <c r="Q98" s="25">
        <f>R99*Q43/R44</f>
        <v>344260.76944885473</v>
      </c>
      <c r="R98" s="25">
        <f>S99*R43/S44</f>
        <v>330010.00650235568</v>
      </c>
      <c r="S98" s="25">
        <f>T99*S43/T44</f>
        <v>337820.11789717217</v>
      </c>
      <c r="T98" s="25">
        <f t="shared" si="24"/>
        <v>325622.13897999999</v>
      </c>
    </row>
    <row r="99" spans="2:20" x14ac:dyDescent="0.3">
      <c r="B99" s="25"/>
      <c r="D99" s="49">
        <v>36</v>
      </c>
      <c r="E99" s="25">
        <f>F100*E44/F45</f>
        <v>208025.59473279526</v>
      </c>
      <c r="F99" s="25">
        <f>G100*F44/G45</f>
        <v>206986.48633267605</v>
      </c>
      <c r="G99" s="25">
        <f>H100*G44/H45</f>
        <v>240296.69029501095</v>
      </c>
      <c r="H99" s="25">
        <f>I100*H44/I45</f>
        <v>236737.76542923076</v>
      </c>
      <c r="I99" s="25">
        <f>J100*I44/J45</f>
        <v>233682.49419305709</v>
      </c>
      <c r="J99" s="25">
        <f>K100*J44/K45</f>
        <v>237543.78602687878</v>
      </c>
      <c r="K99" s="25">
        <f>L100*K44/L45</f>
        <v>253370.68927778141</v>
      </c>
      <c r="L99" s="25">
        <f>M100*L44/M45</f>
        <v>251022.23758478448</v>
      </c>
      <c r="M99" s="25">
        <f>N100*M44/N45</f>
        <v>288498.32675082359</v>
      </c>
      <c r="N99" s="25">
        <f>O100*N44/O45</f>
        <v>288855.76225116791</v>
      </c>
      <c r="O99" s="25">
        <f>P100*O44/P45</f>
        <v>311018.87135091482</v>
      </c>
      <c r="P99" s="25">
        <f>Q100*P44/Q45</f>
        <v>293113.49282907828</v>
      </c>
      <c r="Q99" s="25">
        <f>R100*Q44/R45</f>
        <v>324180.46890660597</v>
      </c>
      <c r="R99" s="25">
        <f>S100*R44/S45</f>
        <v>341909.97470178042</v>
      </c>
      <c r="S99" s="25">
        <f>T100*S44/T45</f>
        <v>327215.82229316229</v>
      </c>
      <c r="T99" s="25">
        <f t="shared" si="24"/>
        <v>334363.16139999998</v>
      </c>
    </row>
    <row r="100" spans="2:20" x14ac:dyDescent="0.3">
      <c r="B100" s="25"/>
      <c r="D100" s="49">
        <v>37</v>
      </c>
      <c r="E100" s="25">
        <f>F101*E45/F46</f>
        <v>190670.72692416556</v>
      </c>
      <c r="F100" s="25">
        <f>G101*F45/G46</f>
        <v>207340.26900341152</v>
      </c>
      <c r="G100" s="25">
        <f>H101*G45/H46</f>
        <v>206294.10011789185</v>
      </c>
      <c r="H100" s="25">
        <f>I101*H45/I46</f>
        <v>239480.06770694911</v>
      </c>
      <c r="I100" s="25">
        <f>J101*I45/J46</f>
        <v>235930.08074291571</v>
      </c>
      <c r="J100" s="25">
        <f>K101*J45/K46</f>
        <v>232871.72852708169</v>
      </c>
      <c r="K100" s="25">
        <f>L101*K45/L46</f>
        <v>236694.84363754935</v>
      </c>
      <c r="L100" s="25">
        <f>M101*L45/M46</f>
        <v>252446.48581707058</v>
      </c>
      <c r="M100" s="25">
        <f>N101*M45/N46</f>
        <v>250080.48579667721</v>
      </c>
      <c r="N100" s="25">
        <f>O101*N45/O46</f>
        <v>287365.75179949455</v>
      </c>
      <c r="O100" s="25">
        <f>P101*O45/P46</f>
        <v>287637.84800946916</v>
      </c>
      <c r="P100" s="25">
        <f>Q101*P45/Q46</f>
        <v>309560.04271123826</v>
      </c>
      <c r="Q100" s="25">
        <f>R101*Q45/R46</f>
        <v>291472.85982462711</v>
      </c>
      <c r="R100" s="25">
        <f>S101*R45/S46</f>
        <v>321953.01238988998</v>
      </c>
      <c r="S100" s="25">
        <f>T101*S45/T46</f>
        <v>339020.15241835994</v>
      </c>
      <c r="T100" s="25">
        <f t="shared" si="24"/>
        <v>323888.23566000001</v>
      </c>
    </row>
    <row r="101" spans="2:20" x14ac:dyDescent="0.3">
      <c r="D101" s="49">
        <v>38</v>
      </c>
      <c r="E101" s="25">
        <f>F102*E46/F47</f>
        <v>185042.96731504553</v>
      </c>
      <c r="F101" s="25">
        <f>G102*F46/G47</f>
        <v>190002.76582934224</v>
      </c>
      <c r="G101" s="25">
        <f>H102*G46/H47</f>
        <v>206603.05219775703</v>
      </c>
      <c r="H101" s="25">
        <f>I102*H46/I47</f>
        <v>205549.29871588585</v>
      </c>
      <c r="I101" s="25">
        <f>J102*I46/J47</f>
        <v>238612.36044276858</v>
      </c>
      <c r="J101" s="25">
        <f>K102*J46/K47</f>
        <v>235061.85676819671</v>
      </c>
      <c r="K101" s="25">
        <f>L102*K46/L47</f>
        <v>231990.9060134154</v>
      </c>
      <c r="L101" s="25">
        <f>M102*L46/M47</f>
        <v>235782.97501742226</v>
      </c>
      <c r="M101" s="25">
        <f>N102*M46/N47</f>
        <v>251449.21914145956</v>
      </c>
      <c r="N101" s="25">
        <f>O102*N46/O47</f>
        <v>249051.69846747306</v>
      </c>
      <c r="O101" s="25">
        <f>P102*O46/P47</f>
        <v>286105.328119012</v>
      </c>
      <c r="P101" s="25">
        <f>Q102*P46/Q47</f>
        <v>286248.34699184232</v>
      </c>
      <c r="Q101" s="25">
        <f>R102*Q46/R47</f>
        <v>307796.40311399562</v>
      </c>
      <c r="R101" s="25">
        <f>S102*R46/S47</f>
        <v>289455.91312002443</v>
      </c>
      <c r="S101" s="25">
        <f>T102*S46/T47</f>
        <v>319240.98899540963</v>
      </c>
      <c r="T101" s="25">
        <f t="shared" si="24"/>
        <v>335608.97055000003</v>
      </c>
    </row>
    <row r="102" spans="2:20" x14ac:dyDescent="0.3">
      <c r="D102" s="49">
        <v>39</v>
      </c>
      <c r="E102" s="25">
        <f>F103*E47/F48</f>
        <v>169128.22135367349</v>
      </c>
      <c r="F102" s="25">
        <f>G103*F47/G48</f>
        <v>184351.040078452</v>
      </c>
      <c r="G102" s="25">
        <f>H103*G47/H48</f>
        <v>189282.08121785065</v>
      </c>
      <c r="H102" s="25">
        <f>I103*H47/I48</f>
        <v>205807.64546329845</v>
      </c>
      <c r="I102" s="25">
        <f>J103*I47/J48</f>
        <v>204755.17856756315</v>
      </c>
      <c r="J102" s="25">
        <f>K103*J47/K48</f>
        <v>237676.81998916488</v>
      </c>
      <c r="K102" s="25">
        <f>L103*K47/L48</f>
        <v>234116.38635574764</v>
      </c>
      <c r="L102" s="25">
        <f>M103*L47/M48</f>
        <v>231042.51761150736</v>
      </c>
      <c r="M102" s="25">
        <f>N103*M47/N48</f>
        <v>234797.59312099247</v>
      </c>
      <c r="N102" s="25">
        <f>O103*N47/O48</f>
        <v>250360.1394019493</v>
      </c>
      <c r="O102" s="25">
        <f>P103*O47/P48</f>
        <v>247910.11649655795</v>
      </c>
      <c r="P102" s="25">
        <f>Q103*P47/Q48</f>
        <v>284675.8804730972</v>
      </c>
      <c r="Q102" s="25">
        <f>R103*Q47/R48</f>
        <v>284582.99738599051</v>
      </c>
      <c r="R102" s="25">
        <f>S103*R47/S48</f>
        <v>305646.5585967683</v>
      </c>
      <c r="S102" s="25">
        <f>T103*S47/T48</f>
        <v>287025.43815894995</v>
      </c>
      <c r="T102" s="25">
        <f t="shared" si="24"/>
        <v>316071.62004000001</v>
      </c>
    </row>
    <row r="103" spans="2:20" x14ac:dyDescent="0.3">
      <c r="D103" s="49">
        <v>40</v>
      </c>
      <c r="E103" s="25">
        <f>F104*E48/F49</f>
        <v>154981.48193771933</v>
      </c>
      <c r="F103" s="25">
        <f>G104*F48/G49</f>
        <v>168450.33136468616</v>
      </c>
      <c r="G103" s="25">
        <f>H104*G48/H49</f>
        <v>183602.89490993498</v>
      </c>
      <c r="H103" s="25">
        <f>I104*H48/I49</f>
        <v>188502.89914094473</v>
      </c>
      <c r="I103" s="25">
        <f>J104*I48/J49</f>
        <v>204957.51403470989</v>
      </c>
      <c r="J103" s="25">
        <f>K104*J48/K49</f>
        <v>203897.34985919503</v>
      </c>
      <c r="K103" s="25">
        <f>L104*K48/L49</f>
        <v>236656.78528335172</v>
      </c>
      <c r="L103" s="25">
        <f>M104*L48/M49</f>
        <v>233097.16180850967</v>
      </c>
      <c r="M103" s="25">
        <f>N104*M48/N49</f>
        <v>230017.42019916076</v>
      </c>
      <c r="N103" s="25">
        <f>O104*N48/O49</f>
        <v>233723.07224124615</v>
      </c>
      <c r="O103" s="25">
        <f>P104*O48/P49</f>
        <v>249156.50564060253</v>
      </c>
      <c r="P103" s="25">
        <f>Q104*P48/Q49</f>
        <v>246624.62338848441</v>
      </c>
      <c r="Q103" s="25">
        <f>R104*Q48/R49</f>
        <v>282979.27156768815</v>
      </c>
      <c r="R103" s="25">
        <f>S104*R48/S49</f>
        <v>282570.98268088984</v>
      </c>
      <c r="S103" s="25">
        <f>T104*S48/T49</f>
        <v>303084.27793325373</v>
      </c>
      <c r="T103" s="25">
        <f t="shared" si="24"/>
        <v>284217.27052999998</v>
      </c>
    </row>
    <row r="104" spans="2:20" x14ac:dyDescent="0.3">
      <c r="D104" s="49">
        <v>41</v>
      </c>
      <c r="E104" s="25">
        <f>F105*E49/F50</f>
        <v>150158.51378295556</v>
      </c>
      <c r="F104" s="25">
        <f>G105*F49/G50</f>
        <v>154312.23208437313</v>
      </c>
      <c r="G104" s="25">
        <f>H105*G49/H50</f>
        <v>167716.66375259284</v>
      </c>
      <c r="H104" s="25">
        <f>I105*H49/I50</f>
        <v>182793.35185329523</v>
      </c>
      <c r="I104" s="25">
        <f>J105*I49/J50</f>
        <v>187669.19082579899</v>
      </c>
      <c r="J104" s="25">
        <f>K105*J49/K50</f>
        <v>204038.71747153357</v>
      </c>
      <c r="K104" s="25">
        <f>L105*K49/L50</f>
        <v>202962.19723424481</v>
      </c>
      <c r="L104" s="25">
        <f>M105*L49/M50</f>
        <v>235557.46209141941</v>
      </c>
      <c r="M104" s="25">
        <f>N105*M49/N50</f>
        <v>231996.84362465152</v>
      </c>
      <c r="N104" s="25">
        <f>O105*N49/O50</f>
        <v>228902.78195938506</v>
      </c>
      <c r="O104" s="25">
        <f>P105*O49/P50</f>
        <v>232541.82744787107</v>
      </c>
      <c r="P104" s="25">
        <f>Q105*P49/Q50</f>
        <v>247812.47357474986</v>
      </c>
      <c r="Q104" s="25">
        <f>R105*Q49/R50</f>
        <v>245115.0908885375</v>
      </c>
      <c r="R104" s="25">
        <f>S105*R49/S50</f>
        <v>280948.69450858742</v>
      </c>
      <c r="S104" s="25">
        <f>T105*S49/T50</f>
        <v>280200.19555000705</v>
      </c>
      <c r="T104" s="25">
        <f t="shared" si="24"/>
        <v>300161.47253999999</v>
      </c>
    </row>
    <row r="105" spans="2:20" x14ac:dyDescent="0.3">
      <c r="D105" s="49">
        <v>42</v>
      </c>
      <c r="E105" s="25">
        <f>F106*E50/F51</f>
        <v>139790.67707461902</v>
      </c>
      <c r="F105" s="25">
        <f>G106*F50/G51</f>
        <v>149456.52529418579</v>
      </c>
      <c r="G105" s="25">
        <f>H106*G50/H51</f>
        <v>153588.15468865994</v>
      </c>
      <c r="H105" s="25">
        <f>I106*H50/I51</f>
        <v>166923.17258124441</v>
      </c>
      <c r="I105" s="25">
        <f>J106*I50/J51</f>
        <v>181927.39048202225</v>
      </c>
      <c r="J105" s="25">
        <f>K106*J50/K51</f>
        <v>186769.00949597434</v>
      </c>
      <c r="K105" s="25">
        <f>L106*K50/L51</f>
        <v>203038.74309470304</v>
      </c>
      <c r="L105" s="25">
        <f>M106*L50/M51</f>
        <v>201956.1559424446</v>
      </c>
      <c r="M105" s="25">
        <f>N106*M50/N51</f>
        <v>234373.9510763846</v>
      </c>
      <c r="N105" s="25">
        <f>O106*N50/O51</f>
        <v>230805.5960987494</v>
      </c>
      <c r="O105" s="25">
        <f>P106*O50/P51</f>
        <v>227685.58441215794</v>
      </c>
      <c r="P105" s="25">
        <f>Q106*P50/Q51</f>
        <v>231235.52647123448</v>
      </c>
      <c r="Q105" s="25">
        <f>R106*Q50/R51</f>
        <v>246252.25005642514</v>
      </c>
      <c r="R105" s="25">
        <f>S106*R50/S51</f>
        <v>243326.5085238686</v>
      </c>
      <c r="S105" s="25">
        <f>T106*S50/T51</f>
        <v>278583.82503340021</v>
      </c>
      <c r="T105" s="25">
        <f t="shared" si="24"/>
        <v>277533.10005000001</v>
      </c>
    </row>
    <row r="106" spans="2:20" x14ac:dyDescent="0.3">
      <c r="D106" s="49">
        <v>43</v>
      </c>
      <c r="E106" s="25">
        <f>F107*E51/F52</f>
        <v>144042.27225462894</v>
      </c>
      <c r="F106" s="25">
        <f>G107*F51/G52</f>
        <v>139080.84246385278</v>
      </c>
      <c r="G106" s="25">
        <f>H107*G51/H52</f>
        <v>148697.87759266968</v>
      </c>
      <c r="H106" s="25">
        <f>I107*H51/I52</f>
        <v>152806.04485949711</v>
      </c>
      <c r="I106" s="25">
        <f>J107*I51/J52</f>
        <v>166075.2954180844</v>
      </c>
      <c r="J106" s="25">
        <f>K107*J51/K52</f>
        <v>180994.0252951872</v>
      </c>
      <c r="K106" s="25">
        <f>L107*K51/L52</f>
        <v>185791.6611658209</v>
      </c>
      <c r="L106" s="25">
        <f>M107*L51/M52</f>
        <v>201965.71620410474</v>
      </c>
      <c r="M106" s="25">
        <f>N107*M51/N52</f>
        <v>200876.82834846206</v>
      </c>
      <c r="N106" s="25">
        <f>O107*N51/O52</f>
        <v>233098.9575088906</v>
      </c>
      <c r="O106" s="25">
        <f>P107*O51/P52</f>
        <v>229513.91939172588</v>
      </c>
      <c r="P106" s="25">
        <f>Q107*P51/Q52</f>
        <v>226352.83825269589</v>
      </c>
      <c r="Q106" s="25">
        <f>R107*Q51/R52</f>
        <v>229736.07633624529</v>
      </c>
      <c r="R106" s="25">
        <f>S107*R51/S52</f>
        <v>244421.86895438193</v>
      </c>
      <c r="S106" s="25">
        <f>T107*S51/T52</f>
        <v>241266.18371549304</v>
      </c>
      <c r="T106" s="25">
        <f t="shared" si="24"/>
        <v>275959.61517</v>
      </c>
    </row>
    <row r="107" spans="2:20" x14ac:dyDescent="0.3">
      <c r="D107" s="49">
        <v>44</v>
      </c>
      <c r="E107" s="25">
        <f>F108*E52/F53</f>
        <v>158544.58702250486</v>
      </c>
      <c r="F107" s="25">
        <f>G108*F52/G53</f>
        <v>143246.80022447955</v>
      </c>
      <c r="G107" s="25">
        <f>H108*G52/H53</f>
        <v>138314.82614762467</v>
      </c>
      <c r="H107" s="25">
        <f>I108*H52/I53</f>
        <v>147879.78850658075</v>
      </c>
      <c r="I107" s="25">
        <f>J108*I52/J53</f>
        <v>151971.57153766599</v>
      </c>
      <c r="J107" s="25">
        <f>K108*J52/K53</f>
        <v>165163.28717795425</v>
      </c>
      <c r="K107" s="25">
        <f>L108*K52/L53</f>
        <v>179983.29976686774</v>
      </c>
      <c r="L107" s="25">
        <f>M108*L52/M53</f>
        <v>184745.72677739456</v>
      </c>
      <c r="M107" s="25">
        <f>N108*M52/N53</f>
        <v>200818.52751897601</v>
      </c>
      <c r="N107" s="25">
        <f>O108*N52/O53</f>
        <v>199719.63252022347</v>
      </c>
      <c r="O107" s="25">
        <f>P108*O52/P53</f>
        <v>231725.67267189894</v>
      </c>
      <c r="P107" s="25">
        <f>Q108*P52/Q53</f>
        <v>228112.65195523633</v>
      </c>
      <c r="Q107" s="25">
        <f>R108*Q52/R53</f>
        <v>224838.55501623193</v>
      </c>
      <c r="R107" s="25">
        <f>S108*R52/S53</f>
        <v>227992.8803842683</v>
      </c>
      <c r="S107" s="25">
        <f>T108*S52/T53</f>
        <v>242332.99137930165</v>
      </c>
      <c r="T107" s="25">
        <f t="shared" si="24"/>
        <v>239007.91909000001</v>
      </c>
    </row>
    <row r="108" spans="2:20" x14ac:dyDescent="0.3">
      <c r="D108" s="49">
        <v>45</v>
      </c>
      <c r="E108" s="25">
        <f>F109*E53/F54</f>
        <v>152850.85313700442</v>
      </c>
      <c r="F108" s="25">
        <f>G109*F53/G54</f>
        <v>157592.85164563038</v>
      </c>
      <c r="G108" s="25">
        <f>H109*G53/H54</f>
        <v>142389.96505000209</v>
      </c>
      <c r="H108" s="25">
        <f>I109*H53/I54</f>
        <v>137490.56225995984</v>
      </c>
      <c r="I108" s="25">
        <f>J109*I53/J54</f>
        <v>147008.73852872782</v>
      </c>
      <c r="J108" s="25">
        <f>K109*J53/K54</f>
        <v>151076.2470306952</v>
      </c>
      <c r="K108" s="25">
        <f>L109*K53/L54</f>
        <v>164178.60383079338</v>
      </c>
      <c r="L108" s="25">
        <f>M109*L53/M54</f>
        <v>178904.7566881782</v>
      </c>
      <c r="M108" s="25">
        <f>N109*M53/N54</f>
        <v>183631.4323256395</v>
      </c>
      <c r="N108" s="25">
        <f>O109*N53/O54</f>
        <v>199594.27321580873</v>
      </c>
      <c r="O108" s="25">
        <f>P109*O53/P54</f>
        <v>198480.97714685657</v>
      </c>
      <c r="P108" s="25">
        <f>Q109*P53/Q54</f>
        <v>230248.43207407286</v>
      </c>
      <c r="Q108" s="25">
        <f>R109*Q53/R54</f>
        <v>226535.2258066778</v>
      </c>
      <c r="R108" s="25">
        <f>S109*R53/S54</f>
        <v>223092.72440247514</v>
      </c>
      <c r="S108" s="25">
        <f>T109*S53/T54</f>
        <v>226018.62524687115</v>
      </c>
      <c r="T108" s="25">
        <f t="shared" si="24"/>
        <v>240067.03545</v>
      </c>
    </row>
    <row r="109" spans="2:20" x14ac:dyDescent="0.3">
      <c r="D109" s="49">
        <v>46</v>
      </c>
      <c r="E109" s="25">
        <f>F110*E54/F55</f>
        <v>194729.43195329068</v>
      </c>
      <c r="F109" s="25">
        <f>G110*F54/G55</f>
        <v>151854.72003146881</v>
      </c>
      <c r="G109" s="25">
        <f>H110*G54/H55</f>
        <v>156569.58428708435</v>
      </c>
      <c r="H109" s="25">
        <f>I110*H54/I55</f>
        <v>141469.92292540552</v>
      </c>
      <c r="I109" s="25">
        <f>J110*I54/J55</f>
        <v>136614.79274200872</v>
      </c>
      <c r="J109" s="25">
        <f>K110*J54/K55</f>
        <v>146076.49864738784</v>
      </c>
      <c r="K109" s="25">
        <f>L110*K54/L55</f>
        <v>150112.24685450247</v>
      </c>
      <c r="L109" s="25">
        <f>M110*L54/M55</f>
        <v>163130.47225547009</v>
      </c>
      <c r="M109" s="25">
        <f>N110*M54/N55</f>
        <v>177758.98360329928</v>
      </c>
      <c r="N109" s="25">
        <f>O110*N54/O55</f>
        <v>182446.67029235384</v>
      </c>
      <c r="O109" s="25">
        <f>P110*O54/P55</f>
        <v>198290.31984053657</v>
      </c>
      <c r="P109" s="25">
        <f>Q110*P54/Q55</f>
        <v>197157.53616843943</v>
      </c>
      <c r="Q109" s="25">
        <f>R110*Q54/R55</f>
        <v>228598.28939891566</v>
      </c>
      <c r="R109" s="25">
        <f>S110*R54/S55</f>
        <v>224729.31216361362</v>
      </c>
      <c r="S109" s="25">
        <f>T110*S54/T55</f>
        <v>221126.03436731681</v>
      </c>
      <c r="T109" s="25">
        <f t="shared" si="24"/>
        <v>223893.03547999999</v>
      </c>
    </row>
    <row r="110" spans="2:20" x14ac:dyDescent="0.3">
      <c r="D110" s="49">
        <v>47</v>
      </c>
      <c r="E110" s="25">
        <f>F111*E55/F56</f>
        <v>148233.44269305552</v>
      </c>
      <c r="F110" s="25">
        <f>G111*F55/G56</f>
        <v>193352.61177807508</v>
      </c>
      <c r="G110" s="25">
        <f>H111*G55/H56</f>
        <v>150784.82191545068</v>
      </c>
      <c r="H110" s="25">
        <f>I111*H55/I56</f>
        <v>155472.15986447697</v>
      </c>
      <c r="I110" s="25">
        <f>J111*I55/J56</f>
        <v>140493.56389966133</v>
      </c>
      <c r="J110" s="25">
        <f>K111*J55/K56</f>
        <v>135678.93763426921</v>
      </c>
      <c r="K110" s="25">
        <f>L111*K55/L56</f>
        <v>145074.49551900092</v>
      </c>
      <c r="L110" s="25">
        <f>M111*L55/M56</f>
        <v>149087.55018181269</v>
      </c>
      <c r="M110" s="25">
        <f>N111*M55/N56</f>
        <v>162018.55591260848</v>
      </c>
      <c r="N110" s="25">
        <f>O111*N55/O56</f>
        <v>176543.0285531315</v>
      </c>
      <c r="O110" s="25">
        <f>P111*O55/P56</f>
        <v>181188.28745343367</v>
      </c>
      <c r="P110" s="25">
        <f>Q111*P55/Q56</f>
        <v>196902.89004050166</v>
      </c>
      <c r="Q110" s="25">
        <f>R111*Q55/R56</f>
        <v>195687.35552051154</v>
      </c>
      <c r="R110" s="25">
        <f>S111*R55/S56</f>
        <v>226718.91159572743</v>
      </c>
      <c r="S110" s="25">
        <f>T111*S55/T56</f>
        <v>222700.54775504782</v>
      </c>
      <c r="T110" s="25">
        <f t="shared" ref="T110:T141" si="25">B55</f>
        <v>219017.38477999999</v>
      </c>
    </row>
    <row r="111" spans="2:20" x14ac:dyDescent="0.3">
      <c r="D111" s="49">
        <v>48</v>
      </c>
      <c r="E111" s="25">
        <f>F112*E56/F57</f>
        <v>140671.70417633047</v>
      </c>
      <c r="F111" s="25">
        <f>G112*F56/G57</f>
        <v>147095.98256568256</v>
      </c>
      <c r="G111" s="25">
        <f>H112*G56/H57</f>
        <v>191874.58701582195</v>
      </c>
      <c r="H111" s="25">
        <f>I112*H56/I57</f>
        <v>149637.99205047736</v>
      </c>
      <c r="I111" s="25">
        <f>J112*I56/J57</f>
        <v>154308.02089291511</v>
      </c>
      <c r="J111" s="25">
        <f>K112*J56/K57</f>
        <v>139450.9104085002</v>
      </c>
      <c r="K111" s="25">
        <f>L112*K56/L57</f>
        <v>134673.88815609287</v>
      </c>
      <c r="L111" s="25">
        <f>M112*L56/M57</f>
        <v>144009.95520226014</v>
      </c>
      <c r="M111" s="25">
        <f>N112*M56/N57</f>
        <v>148000.86051358187</v>
      </c>
      <c r="N111" s="25">
        <f>O112*N56/O57</f>
        <v>160839.00580105971</v>
      </c>
      <c r="O111" s="25">
        <f>P112*O56/P57</f>
        <v>175252.71638951745</v>
      </c>
      <c r="P111" s="25">
        <f>Q112*P56/Q57</f>
        <v>179851.88464815691</v>
      </c>
      <c r="Q111" s="25">
        <f>R112*Q56/R57</f>
        <v>195367.5800487813</v>
      </c>
      <c r="R111" s="25">
        <f>S112*R56/S57</f>
        <v>194019.71039722269</v>
      </c>
      <c r="S111" s="25">
        <f>T112*S56/T57</f>
        <v>224610.15455780263</v>
      </c>
      <c r="T111" s="25">
        <f t="shared" si="25"/>
        <v>220528.99007</v>
      </c>
    </row>
    <row r="112" spans="2:20" x14ac:dyDescent="0.3">
      <c r="D112" s="49">
        <v>49</v>
      </c>
      <c r="E112" s="25">
        <f>F113*E57/F58</f>
        <v>127200.15554840608</v>
      </c>
      <c r="F112" s="25">
        <f>G113*F57/G58</f>
        <v>139499.57517897536</v>
      </c>
      <c r="G112" s="25">
        <f>H113*G57/H58</f>
        <v>145876.31615873385</v>
      </c>
      <c r="H112" s="25">
        <f>I113*H57/I58</f>
        <v>190291.75690459256</v>
      </c>
      <c r="I112" s="25">
        <f>J113*I57/J58</f>
        <v>148422.09388571535</v>
      </c>
      <c r="J112" s="25">
        <f>K113*J57/K58</f>
        <v>153065.64940035567</v>
      </c>
      <c r="K112" s="25">
        <f>L113*K57/L58</f>
        <v>138331.9327156083</v>
      </c>
      <c r="L112" s="25">
        <f>M113*L57/M58</f>
        <v>133606.4887894142</v>
      </c>
      <c r="M112" s="25">
        <f>N113*M57/N58</f>
        <v>142881.11420107697</v>
      </c>
      <c r="N112" s="25">
        <f>O113*N57/O58</f>
        <v>146847.84398514134</v>
      </c>
      <c r="O112" s="25">
        <f>P113*O57/P58</f>
        <v>159587.19964081547</v>
      </c>
      <c r="P112" s="25">
        <f>Q113*P57/Q58</f>
        <v>173882.97956189181</v>
      </c>
      <c r="Q112" s="25">
        <f>R113*Q57/R58</f>
        <v>178377.48822130062</v>
      </c>
      <c r="R112" s="25">
        <f>S113*R57/S58</f>
        <v>193632.76153201342</v>
      </c>
      <c r="S112" s="25">
        <f>T113*S57/T58</f>
        <v>192150.54731973726</v>
      </c>
      <c r="T112" s="25">
        <f t="shared" si="25"/>
        <v>222354.12005</v>
      </c>
    </row>
    <row r="113" spans="4:20" x14ac:dyDescent="0.3">
      <c r="D113" s="49">
        <v>50</v>
      </c>
      <c r="E113" s="25">
        <f>F114*E58/F59</f>
        <v>146750.61934682424</v>
      </c>
      <c r="F113" s="25">
        <f>G114*F58/G59</f>
        <v>126050.06206845275</v>
      </c>
      <c r="G113" s="25">
        <f>H114*G58/H59</f>
        <v>138245.92104276741</v>
      </c>
      <c r="H113" s="25">
        <f>I114*H58/I59</f>
        <v>144572.88578869551</v>
      </c>
      <c r="I113" s="25">
        <f>J114*I58/J59</f>
        <v>188615.93017942773</v>
      </c>
      <c r="J113" s="25">
        <f>K114*J58/K59</f>
        <v>147126.21612830009</v>
      </c>
      <c r="K113" s="25">
        <f>L114*K58/L59</f>
        <v>151733.8933052748</v>
      </c>
      <c r="L113" s="25">
        <f>M114*L58/M59</f>
        <v>137144.38267859918</v>
      </c>
      <c r="M113" s="25">
        <f>N114*M58/N59</f>
        <v>132475.05496663635</v>
      </c>
      <c r="N113" s="25">
        <f>O114*N58/O59</f>
        <v>141683.2245359146</v>
      </c>
      <c r="O113" s="25">
        <f>P114*O58/P59</f>
        <v>145623.72269426653</v>
      </c>
      <c r="P113" s="25">
        <f>Q114*P58/Q59</f>
        <v>158257.95507955577</v>
      </c>
      <c r="Q113" s="25">
        <f>R114*Q58/R59</f>
        <v>172376.04103102436</v>
      </c>
      <c r="R113" s="25">
        <f>S114*R58/S59</f>
        <v>176718.91292455289</v>
      </c>
      <c r="S113" s="25">
        <f>T114*S58/T59</f>
        <v>191692.85341615812</v>
      </c>
      <c r="T113" s="25">
        <f t="shared" si="25"/>
        <v>190152.07131999999</v>
      </c>
    </row>
    <row r="114" spans="4:20" x14ac:dyDescent="0.3">
      <c r="D114" s="49">
        <v>51</v>
      </c>
      <c r="E114" s="25"/>
      <c r="F114" s="25">
        <f>G115*F59/G60</f>
        <v>145314.51420465257</v>
      </c>
      <c r="G114" s="25">
        <f>H115*G59/H60</f>
        <v>124824.58718059938</v>
      </c>
      <c r="H114" s="25">
        <f>I115*H59/I60</f>
        <v>136910.35015940436</v>
      </c>
      <c r="I114" s="25">
        <f>J115*I59/J60</f>
        <v>143195.86732898597</v>
      </c>
      <c r="J114" s="25">
        <f>K115*J59/K60</f>
        <v>186833.34131000272</v>
      </c>
      <c r="K114" s="25">
        <f>L115*K59/L60</f>
        <v>145739.33046772864</v>
      </c>
      <c r="L114" s="25">
        <f>M115*L59/M60</f>
        <v>150321.86171205365</v>
      </c>
      <c r="M114" s="25">
        <f>N115*M59/N60</f>
        <v>135886.2512384665</v>
      </c>
      <c r="N114" s="25">
        <f>O115*N59/O60</f>
        <v>131274.27555187955</v>
      </c>
      <c r="O114" s="25">
        <f>P115*O59/P60</f>
        <v>140410.66835499881</v>
      </c>
      <c r="P114" s="25">
        <f>Q115*P59/Q60</f>
        <v>144322.78590569683</v>
      </c>
      <c r="Q114" s="25">
        <f>R115*Q59/R60</f>
        <v>156799.25294012707</v>
      </c>
      <c r="R114" s="25">
        <f>S115*R59/S60</f>
        <v>170689.44169816567</v>
      </c>
      <c r="S114" s="25">
        <f>T115*S59/T60</f>
        <v>174871.9016871803</v>
      </c>
      <c r="T114" s="25">
        <f t="shared" si="25"/>
        <v>189621.35266</v>
      </c>
    </row>
    <row r="115" spans="4:20" x14ac:dyDescent="0.3">
      <c r="D115" s="49">
        <v>52</v>
      </c>
      <c r="E115" s="25"/>
      <c r="F115" s="25"/>
      <c r="G115" s="25">
        <f>H116*G60/H61</f>
        <v>143790.56890536798</v>
      </c>
      <c r="H115" s="25">
        <f>I116*H60/I61</f>
        <v>123523.41237200638</v>
      </c>
      <c r="I115" s="25">
        <f>J116*I60/J61</f>
        <v>135502.52477627064</v>
      </c>
      <c r="J115" s="25">
        <f>K116*J60/K61</f>
        <v>141733.81995031825</v>
      </c>
      <c r="K115" s="25">
        <f>L116*K60/L61</f>
        <v>184928.17051681725</v>
      </c>
      <c r="L115" s="25">
        <f>M116*L60/M61</f>
        <v>144269.57970442355</v>
      </c>
      <c r="M115" s="25">
        <f>N116*M60/N61</f>
        <v>148825.84705019474</v>
      </c>
      <c r="N115" s="25">
        <f>O116*N60/O61</f>
        <v>134550.01361083999</v>
      </c>
      <c r="O115" s="25">
        <f>P116*O60/P61</f>
        <v>129996.85507568005</v>
      </c>
      <c r="P115" s="25">
        <f>Q116*P60/Q61</f>
        <v>139055.80057136872</v>
      </c>
      <c r="Q115" s="25">
        <f>R116*Q60/R61</f>
        <v>142897.45511945302</v>
      </c>
      <c r="R115" s="25">
        <f>S116*R60/S61</f>
        <v>155174.67663807108</v>
      </c>
      <c r="S115" s="25">
        <f>T116*S60/T61</f>
        <v>168821.21683047753</v>
      </c>
      <c r="T115" s="25">
        <f t="shared" si="25"/>
        <v>172902.49395999999</v>
      </c>
    </row>
    <row r="116" spans="4:20" x14ac:dyDescent="0.3">
      <c r="D116" s="49">
        <v>53</v>
      </c>
      <c r="E116" s="25"/>
      <c r="F116" s="25"/>
      <c r="G116" s="25"/>
      <c r="H116" s="25">
        <f>I117*H61/I62</f>
        <v>142176.50040374888</v>
      </c>
      <c r="I116" s="25">
        <f>J117*I61/J62</f>
        <v>122153.69922730226</v>
      </c>
      <c r="J116" s="25">
        <f>K117*J61/K62</f>
        <v>134009.14322042037</v>
      </c>
      <c r="K116" s="25">
        <f>L117*K61/L62</f>
        <v>140171.89707487647</v>
      </c>
      <c r="L116" s="25">
        <f>M117*L61/M62</f>
        <v>182908.03543317787</v>
      </c>
      <c r="M116" s="25">
        <f>N117*M61/N62</f>
        <v>142710.63560437338</v>
      </c>
      <c r="N116" s="25">
        <f>O117*N61/O62</f>
        <v>147234.12157293048</v>
      </c>
      <c r="O116" s="25">
        <f>P117*O61/P62</f>
        <v>133125.00596400729</v>
      </c>
      <c r="P116" s="25">
        <f>Q117*P61/Q62</f>
        <v>128632.8550187544</v>
      </c>
      <c r="Q116" s="25">
        <f>R117*Q61/R62</f>
        <v>137572.30771834846</v>
      </c>
      <c r="R116" s="25">
        <f>S117*R61/S62</f>
        <v>141316.99380819799</v>
      </c>
      <c r="S116" s="25">
        <f>T117*S61/T62</f>
        <v>153385.6451231353</v>
      </c>
      <c r="T116" s="25">
        <f t="shared" si="25"/>
        <v>166831.72993</v>
      </c>
    </row>
    <row r="117" spans="4:20" x14ac:dyDescent="0.3">
      <c r="D117" s="49">
        <v>54</v>
      </c>
      <c r="E117" s="25"/>
      <c r="F117" s="25"/>
      <c r="G117" s="25"/>
      <c r="H117" s="25"/>
      <c r="I117" s="25">
        <f>J118*I62/J63</f>
        <v>140477.4335585504</v>
      </c>
      <c r="J117" s="25">
        <f>K118*J62/K63</f>
        <v>120700.37820330821</v>
      </c>
      <c r="K117" s="25">
        <f>L118*K62/L63</f>
        <v>132412.84151329353</v>
      </c>
      <c r="L117" s="25">
        <f>M118*L62/M63</f>
        <v>138513.2698633477</v>
      </c>
      <c r="M117" s="25">
        <f>N118*M62/N63</f>
        <v>180761.10493193057</v>
      </c>
      <c r="N117" s="25">
        <f>O118*N62/O63</f>
        <v>141048.02715373618</v>
      </c>
      <c r="O117" s="25">
        <f>P118*O62/P63</f>
        <v>145531.83184598599</v>
      </c>
      <c r="P117" s="25">
        <f>Q118*P62/Q63</f>
        <v>131598.59152371882</v>
      </c>
      <c r="Q117" s="25">
        <f>R118*Q62/R63</f>
        <v>127140.32506448265</v>
      </c>
      <c r="R117" s="25">
        <f>S118*R62/S63</f>
        <v>135934.73104714477</v>
      </c>
      <c r="S117" s="25">
        <f>T118*S62/T63</f>
        <v>139587.4864795999</v>
      </c>
      <c r="T117" s="25">
        <f t="shared" si="25"/>
        <v>151483.28808</v>
      </c>
    </row>
    <row r="118" spans="4:20" x14ac:dyDescent="0.3">
      <c r="D118" s="49">
        <v>55</v>
      </c>
      <c r="E118" s="25"/>
      <c r="F118" s="25"/>
      <c r="G118" s="25"/>
      <c r="H118" s="25"/>
      <c r="I118" s="25"/>
      <c r="J118" s="25">
        <f>K119*J63/K64</f>
        <v>138673.08317804817</v>
      </c>
      <c r="K118" s="25">
        <f>L119*K63/L64</f>
        <v>119145.56499902121</v>
      </c>
      <c r="L118" s="25">
        <f>M119*L63/M64</f>
        <v>130715.13331430257</v>
      </c>
      <c r="M118" s="25">
        <f>N119*M63/N64</f>
        <v>136747.38491045847</v>
      </c>
      <c r="N118" s="25">
        <f>O119*N63/O64</f>
        <v>178467.12022753907</v>
      </c>
      <c r="O118" s="25">
        <f>P119*O63/P64</f>
        <v>139266.33004584227</v>
      </c>
      <c r="P118" s="25">
        <f>Q119*P63/Q64</f>
        <v>143704.53364876087</v>
      </c>
      <c r="Q118" s="25">
        <f>R119*Q63/R64</f>
        <v>129931.86839560104</v>
      </c>
      <c r="R118" s="25">
        <f>S119*R63/S64</f>
        <v>125502.18077283456</v>
      </c>
      <c r="S118" s="25">
        <f>T119*S63/T64</f>
        <v>134155.25989021568</v>
      </c>
      <c r="T118" s="25">
        <f t="shared" si="25"/>
        <v>137752.07847000001</v>
      </c>
    </row>
    <row r="119" spans="4:20" x14ac:dyDescent="0.3">
      <c r="D119" s="49">
        <v>56</v>
      </c>
      <c r="E119" s="25"/>
      <c r="F119" s="25"/>
      <c r="G119" s="25"/>
      <c r="H119" s="25"/>
      <c r="I119" s="25"/>
      <c r="J119" s="25"/>
      <c r="K119" s="25">
        <f>L120*K64/L65</f>
        <v>136741.74782389982</v>
      </c>
      <c r="L119" s="25">
        <f>M120*L64/M65</f>
        <v>117490.51568630787</v>
      </c>
      <c r="M119" s="25">
        <f>N120*M64/N65</f>
        <v>128905.94888056263</v>
      </c>
      <c r="N119" s="25">
        <f>O120*N64/O65</f>
        <v>134859.08317760163</v>
      </c>
      <c r="O119" s="25">
        <f>P120*O64/P65</f>
        <v>176007.23268365502</v>
      </c>
      <c r="P119" s="25">
        <f>Q120*P64/Q65</f>
        <v>137352.77151356105</v>
      </c>
      <c r="Q119" s="25">
        <f>R120*Q64/R65</f>
        <v>141717.39738957761</v>
      </c>
      <c r="R119" s="25">
        <f>S120*R64/S65</f>
        <v>128115.62449268744</v>
      </c>
      <c r="S119" s="25">
        <f>T120*S64/T65</f>
        <v>123734.84635189064</v>
      </c>
      <c r="T119" s="25">
        <f t="shared" si="25"/>
        <v>132268.33116</v>
      </c>
    </row>
    <row r="120" spans="4:20" x14ac:dyDescent="0.3">
      <c r="D120" s="49">
        <v>57</v>
      </c>
      <c r="E120" s="25"/>
      <c r="F120" s="25"/>
      <c r="G120" s="25"/>
      <c r="H120" s="25"/>
      <c r="I120" s="25"/>
      <c r="J120" s="25"/>
      <c r="K120" s="25"/>
      <c r="L120" s="25">
        <f>M121*L65/M66</f>
        <v>134685.77641453838</v>
      </c>
      <c r="M120" s="25">
        <f>N121*M65/N66</f>
        <v>115726.90340320338</v>
      </c>
      <c r="N120" s="25">
        <f>O121*N65/O66</f>
        <v>126972.06315135439</v>
      </c>
      <c r="O120" s="25">
        <f>P121*O65/P66</f>
        <v>132835.56031750405</v>
      </c>
      <c r="P120" s="25">
        <f>Q121*P65/Q66</f>
        <v>173367.67648577088</v>
      </c>
      <c r="Q120" s="25">
        <f>R121*Q65/R66</f>
        <v>135283.67059033236</v>
      </c>
      <c r="R120" s="25">
        <f>S121*R65/S66</f>
        <v>139569.50998228957</v>
      </c>
      <c r="S120" s="25">
        <f>T121*S65/T66</f>
        <v>126168.61212331036</v>
      </c>
      <c r="T120" s="25">
        <f t="shared" si="25"/>
        <v>121859.40949000001</v>
      </c>
    </row>
    <row r="121" spans="4:20" x14ac:dyDescent="0.3">
      <c r="D121" s="49">
        <v>58</v>
      </c>
      <c r="E121" s="25"/>
      <c r="F121" s="25"/>
      <c r="G121" s="25"/>
      <c r="H121" s="25"/>
      <c r="I121" s="25"/>
      <c r="J121" s="25"/>
      <c r="K121" s="25"/>
      <c r="L121" s="25"/>
      <c r="M121" s="25">
        <f>N122*M66/N67</f>
        <v>132497.31904779171</v>
      </c>
      <c r="N121" s="25">
        <f>O122*N66/O67</f>
        <v>113844.53677218023</v>
      </c>
      <c r="O121" s="25">
        <f>P122*O66/P67</f>
        <v>124903.59838532025</v>
      </c>
      <c r="P121" s="25">
        <f>Q122*P66/Q67</f>
        <v>130669.01813909902</v>
      </c>
      <c r="Q121" s="25">
        <f>R122*Q66/R67</f>
        <v>170533.16202220818</v>
      </c>
      <c r="R121" s="25">
        <f>S122*R66/S67</f>
        <v>133066.33179172673</v>
      </c>
      <c r="S121" s="25">
        <f>T122*S66/T67</f>
        <v>137278.75140065982</v>
      </c>
      <c r="T121" s="25">
        <f t="shared" si="25"/>
        <v>124108.58702000001</v>
      </c>
    </row>
    <row r="122" spans="4:20" x14ac:dyDescent="0.3">
      <c r="D122" s="49">
        <v>59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>
        <f>O123*N67/O68</f>
        <v>130167.53733422922</v>
      </c>
      <c r="O122" s="25">
        <f>P123*O67/P68</f>
        <v>111837.31809327235</v>
      </c>
      <c r="P122" s="25">
        <f>Q123*P67/Q68</f>
        <v>122696.53681110247</v>
      </c>
      <c r="Q122" s="25">
        <f>R123*Q67/R68</f>
        <v>128360.17501329017</v>
      </c>
      <c r="R122" s="25">
        <f>S123*R67/S68</f>
        <v>167521.8750865933</v>
      </c>
      <c r="S122" s="25">
        <f>T123*S67/T68</f>
        <v>130710.91663576956</v>
      </c>
      <c r="T122" s="25">
        <f t="shared" si="25"/>
        <v>134871.37586999999</v>
      </c>
    </row>
    <row r="123" spans="4:20" x14ac:dyDescent="0.3">
      <c r="D123" s="49">
        <v>60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>
        <f>P124*O68/P69</f>
        <v>127692.75765415037</v>
      </c>
      <c r="P123" s="25">
        <f>Q124*P68/Q69</f>
        <v>109704.68321684957</v>
      </c>
      <c r="Q123" s="25">
        <f>R124*Q68/R69</f>
        <v>120362.48012832394</v>
      </c>
      <c r="R123" s="25">
        <f>S124*R68/S69</f>
        <v>125927.24645794008</v>
      </c>
      <c r="S123" s="25">
        <f>T124*S68/T69</f>
        <v>164332.52254728373</v>
      </c>
      <c r="T123" s="25">
        <f t="shared" si="25"/>
        <v>128245.95627</v>
      </c>
    </row>
    <row r="124" spans="4:20" x14ac:dyDescent="0.3">
      <c r="D124" s="49">
        <v>61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>
        <f>Q125*P69/Q70</f>
        <v>125074.07554254876</v>
      </c>
      <c r="Q124" s="25">
        <f>R125*Q69/R70</f>
        <v>107463.98658429192</v>
      </c>
      <c r="R124" s="25">
        <f>S125*R69/S70</f>
        <v>117919.04251685334</v>
      </c>
      <c r="S124" s="25">
        <f>T125*S69/T70</f>
        <v>123354.82675386243</v>
      </c>
      <c r="T124" s="25">
        <f t="shared" si="25"/>
        <v>160998.04532</v>
      </c>
    </row>
    <row r="125" spans="4:20" x14ac:dyDescent="0.3">
      <c r="D125" s="49">
        <v>62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>
        <f>R126*Q70/R71</f>
        <v>122335.19346498934</v>
      </c>
      <c r="R125" s="25">
        <f>S126*R70/S71</f>
        <v>105128.34853041492</v>
      </c>
      <c r="S125" s="25">
        <f>T126*S70/T71</f>
        <v>115336.85316510577</v>
      </c>
      <c r="T125" s="25">
        <f t="shared" si="25"/>
        <v>120664.90936999999</v>
      </c>
    </row>
    <row r="126" spans="4:20" x14ac:dyDescent="0.3">
      <c r="D126" s="49">
        <v>63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>
        <f>S127*R71/S72</f>
        <v>119487.29612383117</v>
      </c>
      <c r="S126" s="25">
        <f>T127*S71/T72</f>
        <v>102660.62969025402</v>
      </c>
      <c r="T126" s="25">
        <f t="shared" si="25"/>
        <v>112635.1928</v>
      </c>
    </row>
    <row r="127" spans="4:20" x14ac:dyDescent="0.3">
      <c r="D127" s="49">
        <v>64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>
        <f>T128*S72/T73</f>
        <v>116481.21877337513</v>
      </c>
      <c r="T127" s="25">
        <f t="shared" si="25"/>
        <v>100078.66138999999</v>
      </c>
    </row>
    <row r="128" spans="4:20" x14ac:dyDescent="0.3">
      <c r="D128" s="49">
        <v>65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>
        <f t="shared" si="25"/>
        <v>113339.00107</v>
      </c>
    </row>
  </sheetData>
  <sortState ref="C23:D38">
    <sortCondition ref="D22:D37"/>
  </sortState>
  <mergeCells count="1">
    <mergeCell ref="F3:H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Method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01404747</cp:lastModifiedBy>
  <dcterms:created xsi:type="dcterms:W3CDTF">2011-10-28T09:00:03Z</dcterms:created>
  <dcterms:modified xsi:type="dcterms:W3CDTF">2011-12-01T06:57:25Z</dcterms:modified>
</cp:coreProperties>
</file>