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335" windowWidth="20520" windowHeight="4395"/>
  </bookViews>
  <sheets>
    <sheet name="Introduction" sheetId="1" r:id="rId1"/>
    <sheet name="Méthode" sheetId="2" r:id="rId2"/>
    <sheet name="Graphique" sheetId="3" r:id="rId3"/>
  </sheets>
  <calcPr calcId="145621"/>
</workbook>
</file>

<file path=xl/calcChain.xml><?xml version="1.0" encoding="utf-8"?>
<calcChain xmlns="http://schemas.openxmlformats.org/spreadsheetml/2006/main">
  <c r="C21" i="2" l="1"/>
  <c r="R10" i="3" s="1"/>
  <c r="C20" i="2"/>
  <c r="R9" i="3" s="1"/>
  <c r="C19" i="2"/>
  <c r="R8" i="3" s="1"/>
  <c r="C18" i="2"/>
  <c r="R7" i="3" s="1"/>
  <c r="C17" i="2"/>
  <c r="R6" i="3" s="1"/>
  <c r="C16" i="2"/>
  <c r="R5" i="3" s="1"/>
  <c r="C15" i="2"/>
  <c r="R4" i="3" s="1"/>
  <c r="J3" i="2"/>
  <c r="I3" i="2"/>
  <c r="H3" i="2"/>
  <c r="G3" i="2"/>
  <c r="F3" i="2"/>
  <c r="E3" i="2"/>
  <c r="D3" i="2"/>
  <c r="A1" i="2" l="1"/>
  <c r="G17" i="2"/>
  <c r="S6" i="3" s="1"/>
  <c r="F17" i="2"/>
  <c r="E17" i="2"/>
  <c r="D17" i="2"/>
  <c r="F16" i="2"/>
  <c r="S5" i="3" s="1"/>
  <c r="E16" i="2"/>
  <c r="D16" i="2"/>
  <c r="E15" i="2"/>
  <c r="S4" i="3" s="1"/>
  <c r="D15" i="2"/>
  <c r="J21" i="2"/>
  <c r="I21" i="2"/>
  <c r="H21" i="2"/>
  <c r="V10" i="3" s="1"/>
  <c r="G21" i="2"/>
  <c r="F21" i="2"/>
  <c r="E21" i="2"/>
  <c r="D21" i="2"/>
  <c r="J20" i="2"/>
  <c r="S9" i="3" s="1"/>
  <c r="I20" i="2"/>
  <c r="H20" i="2"/>
  <c r="U9" i="3" s="1"/>
  <c r="G20" i="2"/>
  <c r="F20" i="2"/>
  <c r="E20" i="2"/>
  <c r="D20" i="2"/>
  <c r="I19" i="2"/>
  <c r="S8" i="3" s="1"/>
  <c r="H19" i="2"/>
  <c r="T8" i="3" s="1"/>
  <c r="G19" i="2"/>
  <c r="F19" i="2"/>
  <c r="E19" i="2"/>
  <c r="D19" i="2"/>
  <c r="H18" i="2"/>
  <c r="S7" i="3" s="1"/>
  <c r="G18" i="2"/>
  <c r="F18" i="2"/>
  <c r="E18" i="2"/>
  <c r="D18" i="2"/>
  <c r="J58" i="2"/>
  <c r="I58" i="2"/>
  <c r="H58" i="2"/>
  <c r="G58" i="2"/>
  <c r="F58" i="2"/>
  <c r="J57" i="2"/>
  <c r="I57" i="2"/>
  <c r="H57" i="2"/>
  <c r="G57" i="2"/>
  <c r="F57" i="2"/>
  <c r="J56" i="2"/>
  <c r="I56" i="2"/>
  <c r="H56" i="2"/>
  <c r="G56" i="2"/>
  <c r="J55" i="2"/>
  <c r="I55" i="2"/>
  <c r="H55" i="2"/>
  <c r="J54" i="2"/>
  <c r="I54" i="2"/>
  <c r="J53" i="2"/>
  <c r="E27" i="2" l="1"/>
  <c r="V7" i="3"/>
  <c r="G25" i="2"/>
  <c r="G34" i="2" s="1"/>
  <c r="T7" i="3"/>
  <c r="D29" i="2"/>
  <c r="X8" i="3"/>
  <c r="F27" i="2"/>
  <c r="V8" i="3"/>
  <c r="D30" i="2"/>
  <c r="Y9" i="3"/>
  <c r="F28" i="2"/>
  <c r="W9" i="3"/>
  <c r="E30" i="2"/>
  <c r="Y10" i="3"/>
  <c r="G28" i="2"/>
  <c r="W10" i="3"/>
  <c r="I26" i="2"/>
  <c r="U10" i="3"/>
  <c r="D25" i="2"/>
  <c r="D34" i="2" s="1"/>
  <c r="T4" i="3"/>
  <c r="D26" i="2"/>
  <c r="U5" i="3"/>
  <c r="E26" i="2"/>
  <c r="U6" i="3"/>
  <c r="D28" i="2"/>
  <c r="W7" i="3"/>
  <c r="F26" i="2"/>
  <c r="F35" i="2" s="1"/>
  <c r="U7" i="3"/>
  <c r="E28" i="2"/>
  <c r="W8" i="3"/>
  <c r="G26" i="2"/>
  <c r="U8" i="3"/>
  <c r="E29" i="2"/>
  <c r="X9" i="3"/>
  <c r="G27" i="2"/>
  <c r="V9" i="3"/>
  <c r="I25" i="2"/>
  <c r="I34" i="2" s="1"/>
  <c r="T9" i="3"/>
  <c r="F29" i="2"/>
  <c r="X10" i="3"/>
  <c r="J25" i="2"/>
  <c r="J34" i="2" s="1"/>
  <c r="T10" i="3"/>
  <c r="E25" i="2"/>
  <c r="E34" i="2" s="1"/>
  <c r="T5" i="3"/>
  <c r="D27" i="2"/>
  <c r="D36" i="2" s="1"/>
  <c r="V6" i="3"/>
  <c r="F25" i="2"/>
  <c r="F34" i="2" s="1"/>
  <c r="T6" i="3"/>
  <c r="D31" i="2"/>
  <c r="Z10" i="3"/>
  <c r="E36" i="2"/>
  <c r="H26" i="2"/>
  <c r="H35" i="2" s="1"/>
  <c r="H27" i="2"/>
  <c r="H25" i="2"/>
  <c r="D44" i="2"/>
  <c r="G43" i="2"/>
  <c r="D48" i="2"/>
  <c r="H45" i="2" l="1"/>
  <c r="D46" i="2"/>
  <c r="D55" i="2" s="1"/>
  <c r="D37" i="2"/>
  <c r="G45" i="2"/>
  <c r="G54" i="2" s="1"/>
  <c r="F43" i="2"/>
  <c r="D45" i="2"/>
  <c r="D54" i="2" s="1"/>
  <c r="E35" i="2"/>
  <c r="D35" i="2"/>
  <c r="D53" i="2" s="1"/>
  <c r="F47" i="2"/>
  <c r="D49" i="2"/>
  <c r="G46" i="2"/>
  <c r="G55" i="2" s="1"/>
  <c r="D47" i="2"/>
  <c r="D43" i="2"/>
  <c r="J43" i="2"/>
  <c r="G44" i="2"/>
  <c r="H36" i="2"/>
  <c r="I35" i="2"/>
  <c r="D39" i="2"/>
  <c r="D57" i="2" s="1"/>
  <c r="H44" i="2"/>
  <c r="H53" i="2" s="1"/>
  <c r="H34" i="2"/>
  <c r="E37" i="2"/>
  <c r="G37" i="2"/>
  <c r="E39" i="2"/>
  <c r="E38" i="2"/>
  <c r="F37" i="2"/>
  <c r="G36" i="2"/>
  <c r="G35" i="2"/>
  <c r="G53" i="2" s="1"/>
  <c r="D38" i="2"/>
  <c r="D56" i="2" s="1"/>
  <c r="H43" i="2"/>
  <c r="D40" i="2"/>
  <c r="D58" i="2" s="1"/>
  <c r="F38" i="2"/>
  <c r="F56" i="2" s="1"/>
  <c r="F36" i="2"/>
  <c r="F52" i="2"/>
  <c r="G52" i="2"/>
  <c r="F45" i="2"/>
  <c r="D52" i="2"/>
  <c r="F46" i="2"/>
  <c r="I44" i="2"/>
  <c r="I53" i="2" s="1"/>
  <c r="I43" i="2"/>
  <c r="I52" i="2" s="1"/>
  <c r="F44" i="2"/>
  <c r="F53" i="2" s="1"/>
  <c r="E44" i="2"/>
  <c r="E53" i="2" s="1"/>
  <c r="E43" i="2"/>
  <c r="E52" i="2" s="1"/>
  <c r="E45" i="2"/>
  <c r="E48" i="2"/>
  <c r="E47" i="2"/>
  <c r="E46" i="2"/>
  <c r="J52" i="2"/>
  <c r="H54" i="2" l="1"/>
  <c r="H52" i="2"/>
  <c r="F55" i="2"/>
  <c r="F54" i="2"/>
  <c r="E56" i="2"/>
  <c r="E55" i="2"/>
  <c r="E54" i="2"/>
  <c r="E57" i="2"/>
  <c r="E49" i="2"/>
  <c r="E58" i="2" s="1"/>
</calcChain>
</file>

<file path=xl/sharedStrings.xml><?xml version="1.0" encoding="utf-8"?>
<sst xmlns="http://schemas.openxmlformats.org/spreadsheetml/2006/main" count="89" uniqueCount="41">
  <si>
    <t>Malawi</t>
  </si>
  <si>
    <t>0-4</t>
  </si>
  <si>
    <t>15-19</t>
  </si>
  <si>
    <t>20-24</t>
  </si>
  <si>
    <t>25-29</t>
  </si>
  <si>
    <t>30-34</t>
  </si>
  <si>
    <t>A</t>
  </si>
  <si>
    <t>35-39</t>
  </si>
  <si>
    <t>40-44</t>
  </si>
  <si>
    <t>45-49</t>
  </si>
  <si>
    <t>B</t>
  </si>
  <si>
    <t>C</t>
  </si>
  <si>
    <t>D</t>
  </si>
  <si>
    <t>E</t>
  </si>
  <si>
    <t>F</t>
  </si>
  <si>
    <t>5-9</t>
  </si>
  <si>
    <t>10-14</t>
  </si>
  <si>
    <t xml:space="preserve">Estimation de la fécondité à partir des taux de fécondité par cohorte et période tirés d'historiques de naissances </t>
  </si>
  <si>
    <t>Saisie des données</t>
  </si>
  <si>
    <t>Saisir le nom du pays dans l'encadré vert à droite de cette cellule</t>
  </si>
  <si>
    <t>Saisr l'année de l'enquête dans l'encadré vert à droite de cette cellule</t>
  </si>
  <si>
    <r>
      <t xml:space="preserve">Placer le nombre de femmes, par âge à la date d'enquête dans les cellules </t>
    </r>
    <r>
      <rPr>
        <b/>
        <sz val="12"/>
        <rFont val="Arial"/>
        <family val="2"/>
      </rPr>
      <t>C6:C12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>Méthode</t>
    </r>
    <r>
      <rPr>
        <sz val="12"/>
        <rFont val="Arial"/>
        <family val="2"/>
      </rPr>
      <t xml:space="preserve"> </t>
    </r>
  </si>
  <si>
    <r>
      <t xml:space="preserve">Saisir dans les cellules </t>
    </r>
    <r>
      <rPr>
        <b/>
        <sz val="12"/>
        <rFont val="Arial"/>
        <family val="2"/>
      </rPr>
      <t>D6:J12</t>
    </r>
    <r>
      <rPr>
        <sz val="12"/>
        <rFont val="Arial"/>
        <family val="2"/>
      </rPr>
      <t xml:space="preserve"> de la feuille </t>
    </r>
    <r>
      <rPr>
        <b/>
        <i/>
        <sz val="12"/>
        <rFont val="Arial"/>
        <family val="2"/>
      </rPr>
      <t>Méthode</t>
    </r>
    <r>
      <rPr>
        <sz val="12"/>
        <rFont val="Arial"/>
        <family val="2"/>
      </rPr>
      <t xml:space="preserve"> le nombre de naissances déclarées par les femmes de chaque groupe d'âge au moment de l'enquête croisé par le nombre d'années avant l'enquête où ces naissances sont survenues. </t>
    </r>
  </si>
  <si>
    <t>Pays</t>
  </si>
  <si>
    <t>Année de l'enquête</t>
  </si>
  <si>
    <t>Années avant l'enquête</t>
  </si>
  <si>
    <t>Groupe d'âge de la cohorte à l'enquête</t>
  </si>
  <si>
    <t>NOMBRE DE NAISSANCES</t>
  </si>
  <si>
    <t>TAUX DE FECONDITE PAR AGE ET COHORTE</t>
  </si>
  <si>
    <t>Groupe d'âge de la cohorte à la fin de la période</t>
  </si>
  <si>
    <t>FECONDITE CUMMULEE DES COHORTES A LA FIN DE LA PERIODE (P)</t>
  </si>
  <si>
    <t>FECONDITE CUMULEE PENDANT LES PERIODES (F)</t>
  </si>
  <si>
    <t>Cette méthode est présentée dans:</t>
  </si>
  <si>
    <t xml:space="preserve">Cette feuille de calcul estime la fécondité à partir de taux de fécondité par période et cohorte tirés d'historiques détaillés de naissances. La méthode permet d'évaluer la qualité des données; elle permet que des estimations de la fécondité soient établies en (au moins) deux points du temps, et que le début de la transition de la fécondité puisse apparaitre. </t>
  </si>
  <si>
    <t>QUOTIENTS P/F</t>
  </si>
  <si>
    <t xml:space="preserve">Cohorte de naissance approximative </t>
  </si>
  <si>
    <t>Nombre de femmes dans la cohorte</t>
  </si>
  <si>
    <t>Données pour le graphique</t>
  </si>
  <si>
    <t>Age atteint</t>
  </si>
  <si>
    <t>Cohorte</t>
  </si>
  <si>
    <t>http://demographicestimation.iussp.org/fr/content/fécondité-par-cohorte-et-période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</si>
</sst>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00"/>
    <numFmt numFmtId="166" formatCode="#,##0.0"/>
    <numFmt numFmtId="167" formatCode="0.0000"/>
  </numFmts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color rgb="FF006100"/>
      <name val="Arial"/>
      <family val="2"/>
    </font>
    <font>
      <sz val="12"/>
      <color theme="1"/>
      <name val="Arial"/>
      <family val="2"/>
    </font>
    <font>
      <sz val="10"/>
      <color rgb="FF006100"/>
      <name val="Arial"/>
      <family val="2"/>
    </font>
    <font>
      <sz val="10"/>
      <color rgb="FFFF0000"/>
      <name val="Arial"/>
      <family val="2"/>
    </font>
    <font>
      <sz val="10"/>
      <color rgb="FF9C6500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2"/>
      <name val="Arial Narrow"/>
      <family val="2"/>
    </font>
    <font>
      <b/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theme="9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3" fillId="0" borderId="0" xfId="0" applyFont="1"/>
    <xf numFmtId="166" fontId="3" fillId="0" borderId="0" xfId="0" applyNumberFormat="1" applyFont="1"/>
    <xf numFmtId="165" fontId="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Fill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Fill="1"/>
    <xf numFmtId="165" fontId="11" fillId="0" borderId="0" xfId="0" applyNumberFormat="1" applyFont="1"/>
    <xf numFmtId="165" fontId="12" fillId="3" borderId="0" xfId="2" applyNumberFormat="1" applyFont="1"/>
    <xf numFmtId="0" fontId="3" fillId="0" borderId="0" xfId="0" applyFont="1" applyAlignment="1">
      <alignment wrapText="1"/>
    </xf>
    <xf numFmtId="165" fontId="8" fillId="2" borderId="4" xfId="1" applyNumberFormat="1" applyFont="1" applyBorder="1" applyAlignment="1" applyProtection="1">
      <alignment horizontal="center"/>
      <protection locked="0"/>
    </xf>
    <xf numFmtId="0" fontId="8" fillId="2" borderId="7" xfId="1" applyFont="1" applyBorder="1" applyAlignment="1" applyProtection="1">
      <alignment horizontal="center"/>
      <protection locked="0"/>
    </xf>
    <xf numFmtId="166" fontId="10" fillId="2" borderId="10" xfId="1" applyNumberFormat="1" applyFont="1" applyBorder="1" applyProtection="1">
      <protection locked="0"/>
    </xf>
    <xf numFmtId="166" fontId="10" fillId="2" borderId="11" xfId="1" applyNumberFormat="1" applyFont="1" applyBorder="1" applyProtection="1">
      <protection locked="0"/>
    </xf>
    <xf numFmtId="166" fontId="10" fillId="2" borderId="8" xfId="1" applyNumberFormat="1" applyFont="1" applyBorder="1" applyProtection="1">
      <protection locked="0"/>
    </xf>
    <xf numFmtId="166" fontId="10" fillId="2" borderId="12" xfId="1" applyNumberFormat="1" applyFont="1" applyBorder="1" applyProtection="1">
      <protection locked="0"/>
    </xf>
    <xf numFmtId="166" fontId="10" fillId="2" borderId="13" xfId="1" applyNumberFormat="1" applyFont="1" applyBorder="1" applyProtection="1">
      <protection locked="0"/>
    </xf>
    <xf numFmtId="166" fontId="10" fillId="2" borderId="14" xfId="1" applyNumberFormat="1" applyFont="1" applyBorder="1" applyProtection="1">
      <protection locked="0"/>
    </xf>
    <xf numFmtId="166" fontId="10" fillId="2" borderId="0" xfId="1" applyNumberFormat="1" applyFont="1" applyBorder="1" applyProtection="1">
      <protection locked="0"/>
    </xf>
    <xf numFmtId="166" fontId="10" fillId="2" borderId="15" xfId="1" applyNumberFormat="1" applyFont="1" applyBorder="1" applyProtection="1">
      <protection locked="0"/>
    </xf>
    <xf numFmtId="166" fontId="10" fillId="2" borderId="16" xfId="1" applyNumberFormat="1" applyFont="1" applyBorder="1" applyProtection="1">
      <protection locked="0"/>
    </xf>
    <xf numFmtId="166" fontId="10" fillId="2" borderId="17" xfId="1" applyNumberFormat="1" applyFont="1" applyBorder="1" applyProtection="1">
      <protection locked="0"/>
    </xf>
    <xf numFmtId="166" fontId="10" fillId="2" borderId="9" xfId="1" applyNumberFormat="1" applyFont="1" applyBorder="1" applyProtection="1">
      <protection locked="0"/>
    </xf>
    <xf numFmtId="166" fontId="10" fillId="2" borderId="18" xfId="1" applyNumberFormat="1" applyFont="1" applyBorder="1" applyProtection="1">
      <protection locked="0"/>
    </xf>
    <xf numFmtId="0" fontId="13" fillId="0" borderId="0" xfId="0" applyFont="1"/>
    <xf numFmtId="0" fontId="13" fillId="0" borderId="8" xfId="0" applyFont="1" applyBorder="1"/>
    <xf numFmtId="0" fontId="13" fillId="0" borderId="9" xfId="0" applyFont="1" applyBorder="1" applyAlignment="1">
      <alignment wrapText="1"/>
    </xf>
    <xf numFmtId="0" fontId="13" fillId="0" borderId="9" xfId="0" applyFont="1" applyBorder="1" applyAlignment="1"/>
    <xf numFmtId="0" fontId="13" fillId="0" borderId="0" xfId="0" applyFont="1" applyAlignment="1"/>
    <xf numFmtId="0" fontId="14" fillId="0" borderId="0" xfId="0" applyFont="1"/>
    <xf numFmtId="166" fontId="13" fillId="0" borderId="0" xfId="1" applyNumberFormat="1" applyFont="1" applyFill="1"/>
    <xf numFmtId="165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/>
    <xf numFmtId="16" fontId="13" fillId="0" borderId="0" xfId="0" applyNumberFormat="1" applyFont="1" applyBorder="1" applyAlignment="1"/>
    <xf numFmtId="17" fontId="13" fillId="0" borderId="0" xfId="0" applyNumberFormat="1" applyFont="1" applyBorder="1" applyAlignment="1"/>
    <xf numFmtId="0" fontId="14" fillId="0" borderId="9" xfId="0" applyFont="1" applyBorder="1"/>
    <xf numFmtId="165" fontId="12" fillId="0" borderId="0" xfId="2" applyNumberFormat="1" applyFont="1" applyFill="1" applyAlignment="1">
      <alignment horizontal="right"/>
    </xf>
    <xf numFmtId="165" fontId="15" fillId="0" borderId="0" xfId="0" applyNumberFormat="1" applyFont="1"/>
    <xf numFmtId="0" fontId="16" fillId="0" borderId="0" xfId="0" applyFont="1" applyBorder="1"/>
    <xf numFmtId="0" fontId="14" fillId="0" borderId="9" xfId="0" quotePrefix="1" applyFont="1" applyBorder="1"/>
    <xf numFmtId="0" fontId="0" fillId="0" borderId="0" xfId="0" applyProtection="1"/>
    <xf numFmtId="0" fontId="3" fillId="0" borderId="0" xfId="3" applyFont="1" applyProtection="1"/>
    <xf numFmtId="0" fontId="3" fillId="0" borderId="0" xfId="3" applyFont="1" applyAlignment="1" applyProtection="1">
      <alignment wrapText="1"/>
    </xf>
    <xf numFmtId="0" fontId="5" fillId="0" borderId="0" xfId="3" applyFont="1" applyProtection="1"/>
    <xf numFmtId="0" fontId="4" fillId="0" borderId="0" xfId="3" applyFont="1" applyProtection="1"/>
    <xf numFmtId="0" fontId="5" fillId="0" borderId="0" xfId="3" applyFont="1" applyAlignment="1" applyProtection="1">
      <alignment vertical="top"/>
    </xf>
    <xf numFmtId="0" fontId="5" fillId="0" borderId="0" xfId="3" applyFont="1" applyAlignment="1" applyProtection="1">
      <alignment wrapText="1"/>
    </xf>
    <xf numFmtId="0" fontId="5" fillId="0" borderId="3" xfId="3" applyFont="1" applyBorder="1" applyAlignment="1" applyProtection="1">
      <alignment horizontal="right"/>
    </xf>
    <xf numFmtId="0" fontId="5" fillId="0" borderId="2" xfId="3" applyFont="1" applyBorder="1" applyAlignment="1" applyProtection="1">
      <alignment horizontal="right"/>
    </xf>
    <xf numFmtId="165" fontId="8" fillId="2" borderId="5" xfId="1" applyNumberFormat="1" applyFont="1" applyBorder="1" applyAlignment="1" applyProtection="1">
      <alignment horizontal="center"/>
    </xf>
    <xf numFmtId="0" fontId="9" fillId="0" borderId="6" xfId="3" applyFont="1" applyBorder="1" applyAlignment="1" applyProtection="1">
      <alignment horizontal="right"/>
    </xf>
    <xf numFmtId="0" fontId="18" fillId="0" borderId="0" xfId="0" applyFont="1"/>
    <xf numFmtId="0" fontId="4" fillId="4" borderId="1" xfId="3" applyFont="1" applyFill="1" applyBorder="1" applyAlignment="1" applyProtection="1">
      <alignment horizontal="center"/>
    </xf>
    <xf numFmtId="0" fontId="4" fillId="4" borderId="0" xfId="3" applyFont="1" applyFill="1" applyBorder="1" applyAlignment="1" applyProtection="1">
      <alignment horizontal="center"/>
    </xf>
    <xf numFmtId="0" fontId="5" fillId="0" borderId="0" xfId="3" applyFont="1" applyFill="1" applyAlignment="1" applyProtection="1">
      <alignment horizontal="left"/>
    </xf>
    <xf numFmtId="164" fontId="7" fillId="0" borderId="2" xfId="4" applyNumberFormat="1" applyFont="1" applyFill="1" applyBorder="1" applyAlignment="1" applyProtection="1">
      <alignment horizontal="left"/>
      <protection locked="0"/>
    </xf>
    <xf numFmtId="164" fontId="7" fillId="0" borderId="0" xfId="4" applyNumberFormat="1" applyFont="1" applyFill="1" applyBorder="1" applyAlignment="1" applyProtection="1">
      <alignment horizontal="left"/>
      <protection locked="0"/>
    </xf>
    <xf numFmtId="0" fontId="5" fillId="0" borderId="0" xfId="3" applyFont="1" applyAlignment="1" applyProtection="1">
      <alignment horizontal="left" vertical="top" wrapText="1"/>
    </xf>
    <xf numFmtId="0" fontId="13" fillId="0" borderId="8" xfId="0" applyFont="1" applyBorder="1" applyAlignment="1">
      <alignment horizontal="center"/>
    </xf>
    <xf numFmtId="0" fontId="16" fillId="0" borderId="0" xfId="0" applyFont="1" applyBorder="1" applyAlignment="1">
      <alignment horizontal="center"/>
    </xf>
  </cellXfs>
  <cellStyles count="5">
    <cellStyle name="Good" xfId="1" builtinId="26"/>
    <cellStyle name="Hyperlink" xfId="4" builtinId="8"/>
    <cellStyle name="Neutral" xfId="2" builtinId="28"/>
    <cellStyle name="Normal" xfId="0" builtinId="0"/>
    <cellStyle name="Normal 3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60641483122172E-2"/>
          <c:y val="2.6674164103305399E-2"/>
          <c:w val="0.86319388048070278"/>
          <c:h val="0.80156875489413626"/>
        </c:manualLayout>
      </c:layout>
      <c:lineChart>
        <c:grouping val="standard"/>
        <c:varyColors val="0"/>
        <c:ser>
          <c:idx val="6"/>
          <c:order val="0"/>
          <c:tx>
            <c:strRef>
              <c:f>Graphique!$R$10</c:f>
              <c:strCache>
                <c:ptCount val="1"/>
                <c:pt idx="0">
                  <c:v>1955-1959</c:v>
                </c:pt>
              </c:strCache>
            </c:strRef>
          </c:tx>
          <c:marker>
            <c:symbol val="none"/>
          </c:marker>
          <c:cat>
            <c:strRef>
              <c:f>Graphique!$S$3:$Z$3</c:f>
              <c:strCache>
                <c:ptCount val="8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Graphique!$S$10:$Z$10</c:f>
              <c:numCache>
                <c:formatCode>0.000</c:formatCode>
                <c:ptCount val="8"/>
                <c:pt idx="1">
                  <c:v>8.3187334935255638E-2</c:v>
                </c:pt>
                <c:pt idx="2">
                  <c:v>0.25451479268455479</c:v>
                </c:pt>
                <c:pt idx="3">
                  <c:v>0.30125056734748362</c:v>
                </c:pt>
                <c:pt idx="4">
                  <c:v>0.27363689761046583</c:v>
                </c:pt>
                <c:pt idx="5">
                  <c:v>0.25434110532639165</c:v>
                </c:pt>
                <c:pt idx="6">
                  <c:v>0.14920184488052329</c:v>
                </c:pt>
                <c:pt idx="7">
                  <c:v>6.277007342143906E-2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Graphique!$R$9</c:f>
              <c:strCache>
                <c:ptCount val="1"/>
                <c:pt idx="0">
                  <c:v>1960-1964</c:v>
                </c:pt>
              </c:strCache>
            </c:strRef>
          </c:tx>
          <c:marker>
            <c:symbol val="none"/>
          </c:marker>
          <c:cat>
            <c:strRef>
              <c:f>Graphique!$S$3:$Z$3</c:f>
              <c:strCache>
                <c:ptCount val="8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Graphique!$S$9:$Z$9</c:f>
              <c:numCache>
                <c:formatCode>0.000</c:formatCode>
                <c:ptCount val="8"/>
                <c:pt idx="0">
                  <c:v>2.8755272727272727E-3</c:v>
                </c:pt>
                <c:pt idx="1">
                  <c:v>8.2663063101604276E-2</c:v>
                </c:pt>
                <c:pt idx="2">
                  <c:v>0.27119122994652406</c:v>
                </c:pt>
                <c:pt idx="3">
                  <c:v>0.3114913368983957</c:v>
                </c:pt>
                <c:pt idx="4">
                  <c:v>0.29360770053475937</c:v>
                </c:pt>
                <c:pt idx="5">
                  <c:v>0.19755056684491978</c:v>
                </c:pt>
                <c:pt idx="6">
                  <c:v>0.12177505454545454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Graphique!$R$8</c:f>
              <c:strCache>
                <c:ptCount val="1"/>
                <c:pt idx="0">
                  <c:v>1965-1969</c:v>
                </c:pt>
              </c:strCache>
            </c:strRef>
          </c:tx>
          <c:marker>
            <c:symbol val="none"/>
          </c:marker>
          <c:cat>
            <c:strRef>
              <c:f>Graphique!$S$3:$Z$3</c:f>
              <c:strCache>
                <c:ptCount val="8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Graphique!$S$8:$Z$8</c:f>
              <c:numCache>
                <c:formatCode>0.000</c:formatCode>
                <c:ptCount val="8"/>
                <c:pt idx="0">
                  <c:v>3.2488744627507163E-3</c:v>
                </c:pt>
                <c:pt idx="1">
                  <c:v>9.1050621418338112E-2</c:v>
                </c:pt>
                <c:pt idx="2">
                  <c:v>0.24828492120343842</c:v>
                </c:pt>
                <c:pt idx="3">
                  <c:v>0.325125</c:v>
                </c:pt>
                <c:pt idx="4">
                  <c:v>0.2619268624641834</c:v>
                </c:pt>
                <c:pt idx="5">
                  <c:v>0.20408291547277937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Graphique!$R$7</c:f>
              <c:strCache>
                <c:ptCount val="1"/>
                <c:pt idx="0">
                  <c:v>1970-1974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Graphique!$S$3:$Z$3</c:f>
              <c:strCache>
                <c:ptCount val="8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Graphique!$S$7:$Z$7</c:f>
              <c:numCache>
                <c:formatCode>0.000</c:formatCode>
                <c:ptCount val="8"/>
                <c:pt idx="0">
                  <c:v>2.9595456021650878E-3</c:v>
                </c:pt>
                <c:pt idx="1">
                  <c:v>8.0577654939106902E-2</c:v>
                </c:pt>
                <c:pt idx="2">
                  <c:v>0.27018484438430312</c:v>
                </c:pt>
                <c:pt idx="3">
                  <c:v>0.29130284167794318</c:v>
                </c:pt>
                <c:pt idx="4">
                  <c:v>0.23470108254397837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Graphique!$R$6</c:f>
              <c:strCache>
                <c:ptCount val="1"/>
                <c:pt idx="0">
                  <c:v>1975-1979</c:v>
                </c:pt>
              </c:strCache>
            </c:strRef>
          </c:tx>
          <c:spPr>
            <a:ln>
              <a:prstDash val="dashDot"/>
            </a:ln>
          </c:spPr>
          <c:marker>
            <c:symbol val="none"/>
          </c:marker>
          <c:cat>
            <c:strRef>
              <c:f>Graphique!$S$3:$Z$3</c:f>
              <c:strCache>
                <c:ptCount val="8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Graphique!$S$6:$Z$6</c:f>
              <c:numCache>
                <c:formatCode>0.000</c:formatCode>
                <c:ptCount val="8"/>
                <c:pt idx="0">
                  <c:v>1.2601515713358672E-3</c:v>
                </c:pt>
                <c:pt idx="1">
                  <c:v>7.9642158153332712E-2</c:v>
                </c:pt>
                <c:pt idx="2">
                  <c:v>0.24970477426531934</c:v>
                </c:pt>
                <c:pt idx="3">
                  <c:v>0.27368934828960784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Graphique!$R$5</c:f>
              <c:strCache>
                <c:ptCount val="1"/>
                <c:pt idx="0">
                  <c:v>1980-1984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Graphique!$S$3:$Z$3</c:f>
              <c:strCache>
                <c:ptCount val="8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Graphique!$S$5:$Z$5</c:f>
              <c:numCache>
                <c:formatCode>0.000</c:formatCode>
                <c:ptCount val="8"/>
                <c:pt idx="0">
                  <c:v>1.9973871763598982E-3</c:v>
                </c:pt>
                <c:pt idx="1">
                  <c:v>6.8426828588354194E-2</c:v>
                </c:pt>
                <c:pt idx="2">
                  <c:v>0.25360128236401019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Graphique!$R$4</c:f>
              <c:strCache>
                <c:ptCount val="1"/>
                <c:pt idx="0">
                  <c:v>1985-1989</c:v>
                </c:pt>
              </c:strCache>
            </c:strRef>
          </c:tx>
          <c:marker>
            <c:symbol val="none"/>
          </c:marker>
          <c:cat>
            <c:strRef>
              <c:f>Graphique!$S$3:$Z$3</c:f>
              <c:strCache>
                <c:ptCount val="8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Graphique!$S$4:$Z$4</c:f>
              <c:numCache>
                <c:formatCode>0.000</c:formatCode>
                <c:ptCount val="8"/>
                <c:pt idx="0">
                  <c:v>4.3312751672240808E-4</c:v>
                </c:pt>
                <c:pt idx="1">
                  <c:v>5.9669930602006691E-2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29216"/>
        <c:axId val="230279808"/>
      </c:lineChart>
      <c:catAx>
        <c:axId val="22912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 atteint par la cohorte</a:t>
                </a:r>
              </a:p>
            </c:rich>
          </c:tx>
          <c:layout>
            <c:manualLayout>
              <c:xMode val="edge"/>
              <c:yMode val="edge"/>
              <c:x val="0.41049779838265804"/>
              <c:y val="0.8957899022787388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0279808"/>
        <c:crossesAt val="0"/>
        <c:auto val="1"/>
        <c:lblAlgn val="ctr"/>
        <c:lblOffset val="100"/>
        <c:tickLblSkip val="1"/>
        <c:noMultiLvlLbl val="0"/>
      </c:catAx>
      <c:valAx>
        <c:axId val="230279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Taux de fécondit</a:t>
                </a:r>
                <a:r>
                  <a:rPr lang="en-US" sz="1200" b="1" i="0" u="none" strike="noStrike" baseline="0">
                    <a:effectLst/>
                  </a:rPr>
                  <a:t>é</a:t>
                </a:r>
                <a:r>
                  <a:rPr lang="en-US"/>
                  <a:t> par cohorte</a:t>
                </a:r>
                <a:r>
                  <a:rPr lang="en-US" baseline="0"/>
                  <a:t> et </a:t>
                </a:r>
                <a:r>
                  <a:rPr lang="en-US"/>
                  <a:t>p</a:t>
                </a:r>
                <a:r>
                  <a:rPr lang="en-US" sz="1200" b="1" i="0" u="none" strike="noStrike" baseline="0">
                    <a:effectLst/>
                  </a:rPr>
                  <a:t>é</a:t>
                </a:r>
                <a:r>
                  <a:rPr lang="en-US"/>
                  <a:t>riode</a:t>
                </a:r>
              </a:p>
            </c:rich>
          </c:tx>
          <c:layout>
            <c:manualLayout>
              <c:xMode val="edge"/>
              <c:yMode val="edge"/>
              <c:x val="6.9705533680511451E-3"/>
              <c:y val="0.12407762136475559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229129216"/>
        <c:crosses val="autoZero"/>
        <c:crossBetween val="midCat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2.4196621364155978E-2"/>
          <c:y val="0.95144025792002174"/>
          <c:w val="0.97453236800880649"/>
          <c:h val="4.8559742079978242E-2"/>
        </c:manualLayout>
      </c:layout>
      <c:overlay val="0"/>
    </c:legend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589350</xdr:colOff>
      <xdr:row>30</xdr:row>
      <xdr:rowOff>137667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emographicestimation.iussp.org/content/cohort-period-fertility-rat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selection activeCell="E9" sqref="E9"/>
    </sheetView>
  </sheetViews>
  <sheetFormatPr defaultColWidth="8.85546875" defaultRowHeight="15" x14ac:dyDescent="0.25"/>
  <cols>
    <col min="1" max="1" width="6.7109375" customWidth="1"/>
    <col min="2" max="2" width="116.42578125" customWidth="1"/>
    <col min="3" max="3" width="8" customWidth="1"/>
    <col min="4" max="4" width="25.5703125" customWidth="1"/>
    <col min="5" max="5" width="34.28515625" customWidth="1"/>
  </cols>
  <sheetData>
    <row r="1" spans="1:6" ht="15.75" x14ac:dyDescent="0.25">
      <c r="A1" s="55" t="s">
        <v>17</v>
      </c>
      <c r="B1" s="56"/>
      <c r="C1" s="43"/>
      <c r="D1" s="43"/>
      <c r="E1" s="43"/>
      <c r="F1" s="43"/>
    </row>
    <row r="2" spans="1:6" x14ac:dyDescent="0.25">
      <c r="A2" s="44"/>
      <c r="B2" s="45"/>
      <c r="C2" s="43"/>
      <c r="D2" s="43"/>
      <c r="E2" s="43"/>
      <c r="F2" s="43"/>
    </row>
    <row r="3" spans="1:6" ht="15.75" x14ac:dyDescent="0.25">
      <c r="A3" s="57" t="s">
        <v>32</v>
      </c>
      <c r="B3" s="57"/>
      <c r="C3" s="43"/>
      <c r="D3" s="43"/>
      <c r="E3" s="43"/>
      <c r="F3" s="43"/>
    </row>
    <row r="4" spans="1:6" ht="15.75" x14ac:dyDescent="0.25">
      <c r="A4" s="58" t="s">
        <v>40</v>
      </c>
      <c r="B4" s="59"/>
      <c r="C4" s="43"/>
      <c r="D4" s="43"/>
      <c r="E4" s="43"/>
      <c r="F4" s="43"/>
    </row>
    <row r="5" spans="1:6" x14ac:dyDescent="0.25">
      <c r="A5" s="44"/>
      <c r="B5" s="45"/>
      <c r="C5" s="43"/>
      <c r="D5" s="43"/>
      <c r="E5" s="43"/>
      <c r="F5" s="43"/>
    </row>
    <row r="6" spans="1:6" ht="50.25" customHeight="1" x14ac:dyDescent="0.25">
      <c r="A6" s="60" t="s">
        <v>33</v>
      </c>
      <c r="B6" s="60"/>
      <c r="C6" s="43"/>
      <c r="D6" s="43"/>
      <c r="E6" s="43"/>
      <c r="F6" s="43"/>
    </row>
    <row r="7" spans="1:6" ht="15.75" x14ac:dyDescent="0.25">
      <c r="A7" s="46"/>
      <c r="B7" s="45"/>
      <c r="C7" s="43"/>
      <c r="D7" s="43"/>
      <c r="E7" s="43"/>
      <c r="F7" s="43"/>
    </row>
    <row r="8" spans="1:6" ht="16.5" thickBot="1" x14ac:dyDescent="0.3">
      <c r="A8" s="47" t="s">
        <v>18</v>
      </c>
      <c r="B8" s="45"/>
      <c r="C8" s="43"/>
      <c r="D8" s="43"/>
      <c r="E8" s="43"/>
      <c r="F8" s="43"/>
    </row>
    <row r="9" spans="1:6" ht="15.75" x14ac:dyDescent="0.25">
      <c r="A9" s="48">
        <v>1</v>
      </c>
      <c r="B9" s="49" t="s">
        <v>19</v>
      </c>
      <c r="C9" s="43"/>
      <c r="D9" s="50" t="s">
        <v>23</v>
      </c>
      <c r="E9" s="11" t="s">
        <v>0</v>
      </c>
      <c r="F9" s="43"/>
    </row>
    <row r="10" spans="1:6" ht="15.75" x14ac:dyDescent="0.25">
      <c r="A10" s="48"/>
      <c r="B10" s="49"/>
      <c r="C10" s="43"/>
      <c r="D10" s="51"/>
      <c r="E10" s="52"/>
      <c r="F10" s="43"/>
    </row>
    <row r="11" spans="1:6" ht="16.5" thickBot="1" x14ac:dyDescent="0.3">
      <c r="A11" s="48">
        <v>2</v>
      </c>
      <c r="B11" s="49" t="s">
        <v>20</v>
      </c>
      <c r="C11" s="43"/>
      <c r="D11" s="53" t="s">
        <v>24</v>
      </c>
      <c r="E11" s="12">
        <v>2004</v>
      </c>
      <c r="F11" s="43"/>
    </row>
    <row r="12" spans="1:6" ht="15.75" x14ac:dyDescent="0.25">
      <c r="A12" s="48"/>
      <c r="B12" s="49"/>
      <c r="C12" s="43"/>
      <c r="D12" s="43"/>
      <c r="E12" s="43"/>
      <c r="F12" s="43"/>
    </row>
    <row r="13" spans="1:6" ht="15.75" x14ac:dyDescent="0.25">
      <c r="A13" s="48">
        <v>3</v>
      </c>
      <c r="B13" s="49" t="s">
        <v>21</v>
      </c>
      <c r="C13" s="43"/>
      <c r="D13" s="43"/>
      <c r="E13" s="43"/>
      <c r="F13" s="43"/>
    </row>
    <row r="14" spans="1:6" ht="15.75" x14ac:dyDescent="0.25">
      <c r="A14" s="48"/>
      <c r="B14" s="49"/>
      <c r="C14" s="43"/>
      <c r="D14" s="43"/>
      <c r="E14" s="43"/>
      <c r="F14" s="43"/>
    </row>
    <row r="15" spans="1:6" ht="46.5" x14ac:dyDescent="0.25">
      <c r="A15" s="48">
        <v>4</v>
      </c>
      <c r="B15" s="49" t="s">
        <v>22</v>
      </c>
      <c r="C15" s="43"/>
      <c r="D15" s="43"/>
      <c r="E15" s="43"/>
      <c r="F15" s="43"/>
    </row>
    <row r="16" spans="1:6" x14ac:dyDescent="0.25">
      <c r="A16" s="43"/>
      <c r="B16" s="43"/>
      <c r="C16" s="43"/>
      <c r="D16" s="43"/>
      <c r="E16" s="43"/>
      <c r="F16" s="43"/>
    </row>
    <row r="17" spans="1:6" x14ac:dyDescent="0.25">
      <c r="A17" s="43"/>
      <c r="B17" s="43"/>
      <c r="C17" s="43"/>
      <c r="D17" s="43"/>
      <c r="E17" s="43"/>
      <c r="F17" s="43"/>
    </row>
    <row r="18" spans="1:6" x14ac:dyDescent="0.25">
      <c r="A18" s="43"/>
      <c r="B18" s="43"/>
      <c r="C18" s="43"/>
      <c r="D18" s="43"/>
      <c r="E18" s="43"/>
      <c r="F18" s="43"/>
    </row>
    <row r="19" spans="1:6" x14ac:dyDescent="0.25">
      <c r="A19" s="43"/>
      <c r="B19" s="43"/>
      <c r="C19" s="43"/>
      <c r="D19" s="43"/>
      <c r="E19" s="43"/>
      <c r="F19" s="43"/>
    </row>
    <row r="20" spans="1:6" x14ac:dyDescent="0.25">
      <c r="A20" s="43"/>
      <c r="B20" s="43"/>
      <c r="C20" s="43"/>
      <c r="D20" s="43"/>
      <c r="E20" s="43"/>
      <c r="F20" s="43"/>
    </row>
    <row r="21" spans="1:6" x14ac:dyDescent="0.25">
      <c r="A21" s="43"/>
      <c r="B21" s="43"/>
      <c r="C21" s="43"/>
      <c r="D21" s="43"/>
      <c r="E21" s="43"/>
      <c r="F21" s="43"/>
    </row>
    <row r="22" spans="1:6" x14ac:dyDescent="0.25">
      <c r="A22" s="43"/>
      <c r="B22" s="43"/>
      <c r="C22" s="43"/>
      <c r="D22" s="43"/>
      <c r="E22" s="43"/>
      <c r="F22" s="43"/>
    </row>
    <row r="23" spans="1:6" x14ac:dyDescent="0.25">
      <c r="A23" s="43"/>
      <c r="B23" s="43"/>
      <c r="C23" s="43"/>
      <c r="D23" s="43"/>
      <c r="E23" s="43"/>
      <c r="F23" s="43"/>
    </row>
    <row r="24" spans="1:6" x14ac:dyDescent="0.25">
      <c r="A24" s="43"/>
      <c r="B24" s="43"/>
      <c r="C24" s="43"/>
      <c r="D24" s="43"/>
      <c r="E24" s="43"/>
      <c r="F24" s="43"/>
    </row>
    <row r="25" spans="1:6" x14ac:dyDescent="0.25">
      <c r="A25" s="43"/>
      <c r="B25" s="43"/>
      <c r="C25" s="43"/>
      <c r="D25" s="43"/>
      <c r="E25" s="43"/>
      <c r="F25" s="43"/>
    </row>
  </sheetData>
  <sheetProtection sheet="1" objects="1" scenarios="1" selectLockedCells="1"/>
  <mergeCells count="4">
    <mergeCell ref="A1:B1"/>
    <mergeCell ref="A3:B3"/>
    <mergeCell ref="A4:B4"/>
    <mergeCell ref="A6:B6"/>
  </mergeCells>
  <dataValidations count="1">
    <dataValidation type="list" showDropDown="1" showInputMessage="1" showErrorMessage="1" sqref="A4:B4">
      <formula1>"http://demographicestimation.iussp.org/content/cohort-period-fertility-rates"</formula1>
    </dataValidation>
  </dataValidations>
  <hyperlinks>
    <hyperlink ref="A4" r:id="rId1" display="http://demographicestimation.iussp.org/content/cohort-period-fertility-rate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pane ySplit="3" topLeftCell="A4" activePane="bottomLeft" state="frozenSplit"/>
      <selection pane="bottomLeft" activeCell="A4" sqref="A4"/>
    </sheetView>
  </sheetViews>
  <sheetFormatPr defaultColWidth="9.140625" defaultRowHeight="16.5" x14ac:dyDescent="0.3"/>
  <cols>
    <col min="1" max="1" width="5" style="25" customWidth="1"/>
    <col min="2" max="2" width="60.7109375" style="25" customWidth="1"/>
    <col min="3" max="3" width="32.85546875" style="1" customWidth="1"/>
    <col min="4" max="10" width="9.42578125" style="1" customWidth="1"/>
    <col min="11" max="16384" width="9.140625" style="1"/>
  </cols>
  <sheetData>
    <row r="1" spans="1:10" x14ac:dyDescent="0.3">
      <c r="A1" s="31" t="str">
        <f>Introduction!E9&amp;" "&amp;Introduction!E11</f>
        <v>Malawi 2004</v>
      </c>
      <c r="C1" s="26"/>
      <c r="D1" s="61" t="s">
        <v>25</v>
      </c>
      <c r="E1" s="61"/>
      <c r="F1" s="61"/>
      <c r="G1" s="61"/>
      <c r="H1" s="61"/>
      <c r="I1" s="61"/>
      <c r="J1" s="61"/>
    </row>
    <row r="2" spans="1:10" s="10" customFormat="1" x14ac:dyDescent="0.3">
      <c r="A2" s="29"/>
      <c r="B2" s="34"/>
      <c r="C2" s="35" t="s">
        <v>36</v>
      </c>
      <c r="D2" s="35" t="s">
        <v>1</v>
      </c>
      <c r="E2" s="36" t="s">
        <v>15</v>
      </c>
      <c r="F2" s="37" t="s">
        <v>16</v>
      </c>
      <c r="G2" s="35" t="s">
        <v>2</v>
      </c>
      <c r="H2" s="35" t="s">
        <v>3</v>
      </c>
      <c r="I2" s="35" t="s">
        <v>4</v>
      </c>
      <c r="J2" s="35" t="s">
        <v>5</v>
      </c>
    </row>
    <row r="3" spans="1:10" s="10" customFormat="1" x14ac:dyDescent="0.3">
      <c r="A3" s="29"/>
      <c r="B3" s="27"/>
      <c r="C3" s="28"/>
      <c r="D3" s="38" t="str">
        <f>Introduction!$E$11-RIGHT(D2,1)-1&amp;"-"&amp;Introduction!$E$11</f>
        <v>1999-2004</v>
      </c>
      <c r="E3" s="38" t="str">
        <f>Introduction!$E$11-RIGHT(E2,1)-1&amp;"-"&amp;Introduction!$E$11-LEFT(E2,1)</f>
        <v>1994-1999</v>
      </c>
      <c r="F3" s="38" t="str">
        <f>Introduction!$E$11-RIGHT(F2,2)-1&amp;"-"&amp;Introduction!$E$11-LEFT(F2,2)</f>
        <v>1989-1994</v>
      </c>
      <c r="G3" s="38" t="str">
        <f>Introduction!$E$11-RIGHT(G2,2)-1&amp;"-"&amp;Introduction!$E$11-LEFT(G2,2)</f>
        <v>1984-1989</v>
      </c>
      <c r="H3" s="38" t="str">
        <f>Introduction!$E$11-RIGHT(H2,2)-1&amp;"-"&amp;Introduction!$E$11-LEFT(H2,2)</f>
        <v>1979-1984</v>
      </c>
      <c r="I3" s="38" t="str">
        <f>Introduction!$E$11-RIGHT(I2,2)-1&amp;"-"&amp;Introduction!$E$11-LEFT(I2,2)</f>
        <v>1974-1979</v>
      </c>
      <c r="J3" s="38" t="str">
        <f>Introduction!$E$11-RIGHT(J2,2)-1&amp;"-"&amp;Introduction!$E$11-LEFT(J2,2)</f>
        <v>1969-1974</v>
      </c>
    </row>
    <row r="4" spans="1:10" x14ac:dyDescent="0.3">
      <c r="B4" s="29" t="s">
        <v>26</v>
      </c>
      <c r="C4" s="30"/>
    </row>
    <row r="5" spans="1:10" x14ac:dyDescent="0.3">
      <c r="A5" s="25" t="s">
        <v>6</v>
      </c>
      <c r="B5" s="25" t="s">
        <v>27</v>
      </c>
    </row>
    <row r="6" spans="1:10" x14ac:dyDescent="0.3">
      <c r="B6" s="25" t="s">
        <v>2</v>
      </c>
      <c r="C6" s="13">
        <v>2392</v>
      </c>
      <c r="D6" s="14">
        <v>713.65237000000002</v>
      </c>
      <c r="E6" s="15">
        <v>5.1802051000000002</v>
      </c>
      <c r="F6" s="15">
        <v>0</v>
      </c>
      <c r="G6" s="15">
        <v>0</v>
      </c>
      <c r="H6" s="15">
        <v>0</v>
      </c>
      <c r="I6" s="15">
        <v>0</v>
      </c>
      <c r="J6" s="16">
        <v>0</v>
      </c>
    </row>
    <row r="7" spans="1:10" x14ac:dyDescent="0.3">
      <c r="B7" s="25" t="s">
        <v>3</v>
      </c>
      <c r="C7" s="17">
        <v>2869.7</v>
      </c>
      <c r="D7" s="18">
        <v>3638.7979999999998</v>
      </c>
      <c r="E7" s="19">
        <v>981.82235000000003</v>
      </c>
      <c r="F7" s="19">
        <v>28.6595099</v>
      </c>
      <c r="G7" s="19">
        <v>0</v>
      </c>
      <c r="H7" s="19">
        <v>0</v>
      </c>
      <c r="I7" s="19">
        <v>0</v>
      </c>
      <c r="J7" s="20">
        <v>0</v>
      </c>
    </row>
    <row r="8" spans="1:10" x14ac:dyDescent="0.3">
      <c r="B8" s="25" t="s">
        <v>4</v>
      </c>
      <c r="C8" s="17">
        <v>2157.4</v>
      </c>
      <c r="D8" s="18">
        <v>2952.2869999999998</v>
      </c>
      <c r="E8" s="19">
        <v>2693.5654</v>
      </c>
      <c r="F8" s="19">
        <v>859.09996000000001</v>
      </c>
      <c r="G8" s="19">
        <v>13.593254999999999</v>
      </c>
      <c r="H8" s="19">
        <v>0</v>
      </c>
      <c r="I8" s="19">
        <v>0</v>
      </c>
      <c r="J8" s="20">
        <v>0</v>
      </c>
    </row>
    <row r="9" spans="1:10" x14ac:dyDescent="0.3">
      <c r="B9" s="25" t="s">
        <v>5</v>
      </c>
      <c r="C9" s="17">
        <v>1478</v>
      </c>
      <c r="D9" s="18">
        <v>1734.441</v>
      </c>
      <c r="E9" s="19">
        <v>2152.7280000000001</v>
      </c>
      <c r="F9" s="19">
        <v>1996.6659999999999</v>
      </c>
      <c r="G9" s="19">
        <v>595.46887000000004</v>
      </c>
      <c r="H9" s="19">
        <v>21.871041999999999</v>
      </c>
      <c r="I9" s="19">
        <v>0</v>
      </c>
      <c r="J9" s="20">
        <v>0</v>
      </c>
    </row>
    <row r="10" spans="1:10" x14ac:dyDescent="0.3">
      <c r="B10" s="25" t="s">
        <v>7</v>
      </c>
      <c r="C10" s="17">
        <v>1116.8</v>
      </c>
      <c r="D10" s="18">
        <v>1139.5989999999999</v>
      </c>
      <c r="E10" s="19">
        <v>1462.5996</v>
      </c>
      <c r="F10" s="19">
        <v>1815.498</v>
      </c>
      <c r="G10" s="19">
        <v>1386.423</v>
      </c>
      <c r="H10" s="19">
        <v>508.42667</v>
      </c>
      <c r="I10" s="19">
        <v>18.141715000000001</v>
      </c>
      <c r="J10" s="20">
        <v>0</v>
      </c>
    </row>
    <row r="11" spans="1:10" x14ac:dyDescent="0.3">
      <c r="B11" s="25" t="s">
        <v>8</v>
      </c>
      <c r="C11" s="17">
        <v>935</v>
      </c>
      <c r="D11" s="18">
        <v>569.29837999999995</v>
      </c>
      <c r="E11" s="19">
        <v>923.5489</v>
      </c>
      <c r="F11" s="19">
        <v>1372.616</v>
      </c>
      <c r="G11" s="19">
        <v>1456.222</v>
      </c>
      <c r="H11" s="19">
        <v>1267.819</v>
      </c>
      <c r="I11" s="19">
        <v>386.44981999999999</v>
      </c>
      <c r="J11" s="20">
        <v>13.44309</v>
      </c>
    </row>
    <row r="12" spans="1:10" x14ac:dyDescent="0.3">
      <c r="B12" s="25" t="s">
        <v>9</v>
      </c>
      <c r="C12" s="21">
        <v>749.1</v>
      </c>
      <c r="D12" s="22">
        <v>235.10531</v>
      </c>
      <c r="E12" s="23">
        <v>558.83551</v>
      </c>
      <c r="F12" s="23">
        <v>952.63460999999995</v>
      </c>
      <c r="G12" s="23">
        <v>1024.9069999999999</v>
      </c>
      <c r="H12" s="23">
        <v>1128.3340000000001</v>
      </c>
      <c r="I12" s="23">
        <v>953.28515600000003</v>
      </c>
      <c r="J12" s="24">
        <v>311.57816300000002</v>
      </c>
    </row>
    <row r="13" spans="1:10" x14ac:dyDescent="0.3"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25" t="s">
        <v>10</v>
      </c>
      <c r="B14" s="25" t="s">
        <v>28</v>
      </c>
      <c r="C14" s="32" t="s">
        <v>35</v>
      </c>
      <c r="D14" s="3"/>
      <c r="E14" s="3"/>
      <c r="F14" s="3"/>
      <c r="G14" s="3"/>
      <c r="H14" s="3"/>
      <c r="I14" s="3"/>
      <c r="J14" s="3"/>
    </row>
    <row r="15" spans="1:10" x14ac:dyDescent="0.3">
      <c r="B15" s="25" t="s">
        <v>2</v>
      </c>
      <c r="C15" s="33" t="str">
        <f>Introduction!$E$11-RIGHT(B15,2)&amp;"-"&amp;Introduction!$E$11-LEFT(B15,2)</f>
        <v>1985-1989</v>
      </c>
      <c r="D15" s="3">
        <f t="shared" ref="D15:F17" si="0">D6/$C6/5</f>
        <v>5.9669930602006691E-2</v>
      </c>
      <c r="E15" s="3">
        <f t="shared" si="0"/>
        <v>4.3312751672240808E-4</v>
      </c>
      <c r="F15" s="3"/>
      <c r="G15" s="3"/>
      <c r="H15" s="3"/>
      <c r="I15" s="3"/>
      <c r="J15" s="3"/>
    </row>
    <row r="16" spans="1:10" x14ac:dyDescent="0.3">
      <c r="B16" s="25" t="s">
        <v>3</v>
      </c>
      <c r="C16" s="33" t="str">
        <f>Introduction!$E$11-RIGHT(B16,2)&amp;"-"&amp;Introduction!$E$11-LEFT(B16,2)</f>
        <v>1980-1984</v>
      </c>
      <c r="D16" s="3">
        <f t="shared" si="0"/>
        <v>0.25360128236401019</v>
      </c>
      <c r="E16" s="3">
        <f t="shared" si="0"/>
        <v>6.8426828588354194E-2</v>
      </c>
      <c r="F16" s="3">
        <f t="shared" si="0"/>
        <v>1.9973871763598982E-3</v>
      </c>
      <c r="G16" s="3"/>
      <c r="H16" s="3"/>
      <c r="I16" s="3"/>
      <c r="J16" s="3"/>
    </row>
    <row r="17" spans="1:10" x14ac:dyDescent="0.3">
      <c r="B17" s="25" t="s">
        <v>4</v>
      </c>
      <c r="C17" s="33" t="str">
        <f>Introduction!$E$11-RIGHT(B17,2)&amp;"-"&amp;Introduction!$E$11-LEFT(B17,2)</f>
        <v>1975-1979</v>
      </c>
      <c r="D17" s="3">
        <f t="shared" si="0"/>
        <v>0.27368934828960784</v>
      </c>
      <c r="E17" s="3">
        <f t="shared" si="0"/>
        <v>0.24970477426531934</v>
      </c>
      <c r="F17" s="3">
        <f t="shared" si="0"/>
        <v>7.9642158153332712E-2</v>
      </c>
      <c r="G17" s="3">
        <f>G8/$C8/5</f>
        <v>1.2601515713358672E-3</v>
      </c>
      <c r="H17" s="3"/>
      <c r="I17" s="3"/>
      <c r="J17" s="3"/>
    </row>
    <row r="18" spans="1:10" x14ac:dyDescent="0.3">
      <c r="B18" s="25" t="s">
        <v>5</v>
      </c>
      <c r="C18" s="33" t="str">
        <f>Introduction!$E$11-RIGHT(B18,2)&amp;"-"&amp;Introduction!$E$11-LEFT(B18,2)</f>
        <v>1970-1974</v>
      </c>
      <c r="D18" s="3">
        <f t="shared" ref="D18:F21" si="1">D9/$C9/5</f>
        <v>0.23470108254397837</v>
      </c>
      <c r="E18" s="3">
        <f t="shared" si="1"/>
        <v>0.29130284167794318</v>
      </c>
      <c r="F18" s="3">
        <f t="shared" si="1"/>
        <v>0.27018484438430312</v>
      </c>
      <c r="G18" s="3">
        <f>G9/$C9/5</f>
        <v>8.0577654939106902E-2</v>
      </c>
      <c r="H18" s="3">
        <f>H9/$C9/5</f>
        <v>2.9595456021650878E-3</v>
      </c>
      <c r="I18" s="3"/>
      <c r="J18" s="3"/>
    </row>
    <row r="19" spans="1:10" x14ac:dyDescent="0.3">
      <c r="B19" s="25" t="s">
        <v>7</v>
      </c>
      <c r="C19" s="33" t="str">
        <f>Introduction!$E$11-RIGHT(B19,2)&amp;"-"&amp;Introduction!$E$11-LEFT(B19,2)</f>
        <v>1965-1969</v>
      </c>
      <c r="D19" s="3">
        <f t="shared" si="1"/>
        <v>0.20408291547277937</v>
      </c>
      <c r="E19" s="3">
        <f t="shared" si="1"/>
        <v>0.2619268624641834</v>
      </c>
      <c r="F19" s="3">
        <f t="shared" si="1"/>
        <v>0.325125</v>
      </c>
      <c r="G19" s="3">
        <f>G10/$C10/5</f>
        <v>0.24828492120343842</v>
      </c>
      <c r="H19" s="3">
        <f>H10/$C10/5</f>
        <v>9.1050621418338112E-2</v>
      </c>
      <c r="I19" s="3">
        <f>I10/$C10/5</f>
        <v>3.2488744627507163E-3</v>
      </c>
      <c r="J19" s="3"/>
    </row>
    <row r="20" spans="1:10" x14ac:dyDescent="0.3">
      <c r="B20" s="25" t="s">
        <v>8</v>
      </c>
      <c r="C20" s="33" t="str">
        <f>Introduction!$E$11-RIGHT(B20,2)&amp;"-"&amp;Introduction!$E$11-LEFT(B20,2)</f>
        <v>1960-1964</v>
      </c>
      <c r="D20" s="3">
        <f t="shared" si="1"/>
        <v>0.12177505454545454</v>
      </c>
      <c r="E20" s="3">
        <f t="shared" si="1"/>
        <v>0.19755056684491978</v>
      </c>
      <c r="F20" s="3">
        <f t="shared" si="1"/>
        <v>0.29360770053475937</v>
      </c>
      <c r="G20" s="3">
        <f>G11/$C11/5</f>
        <v>0.3114913368983957</v>
      </c>
      <c r="H20" s="3">
        <f>H11/$C11/5</f>
        <v>0.27119122994652406</v>
      </c>
      <c r="I20" s="3">
        <f>I11/$C11/5</f>
        <v>8.2663063101604276E-2</v>
      </c>
      <c r="J20" s="3">
        <f>J11/$C11/5</f>
        <v>2.8755272727272727E-3</v>
      </c>
    </row>
    <row r="21" spans="1:10" x14ac:dyDescent="0.3">
      <c r="B21" s="25" t="s">
        <v>9</v>
      </c>
      <c r="C21" s="33" t="str">
        <f>Introduction!$E$11-RIGHT(B21,2)&amp;"-"&amp;Introduction!$E$11-LEFT(B21,2)</f>
        <v>1955-1959</v>
      </c>
      <c r="D21" s="3">
        <f t="shared" si="1"/>
        <v>6.277007342143906E-2</v>
      </c>
      <c r="E21" s="3">
        <f t="shared" si="1"/>
        <v>0.14920184488052329</v>
      </c>
      <c r="F21" s="3">
        <f t="shared" si="1"/>
        <v>0.25434110532639165</v>
      </c>
      <c r="G21" s="3">
        <f>G12/$C12/5</f>
        <v>0.27363689761046583</v>
      </c>
      <c r="H21" s="3">
        <f>H12/$C12/5</f>
        <v>0.30125056734748362</v>
      </c>
      <c r="I21" s="3">
        <f>I12/$C12/5</f>
        <v>0.25451479268455479</v>
      </c>
      <c r="J21" s="3">
        <f>J12/$C12/5</f>
        <v>8.3187334935255638E-2</v>
      </c>
    </row>
    <row r="22" spans="1:10" x14ac:dyDescent="0.3">
      <c r="C22" s="3"/>
      <c r="D22" s="3"/>
      <c r="E22" s="3"/>
      <c r="F22" s="3"/>
      <c r="G22" s="3"/>
      <c r="H22" s="3"/>
      <c r="I22" s="3"/>
      <c r="J22" s="3"/>
    </row>
    <row r="23" spans="1:10" x14ac:dyDescent="0.3">
      <c r="B23" s="29" t="s">
        <v>29</v>
      </c>
      <c r="C23" s="3"/>
      <c r="D23" s="3"/>
      <c r="E23" s="3"/>
      <c r="F23" s="3"/>
      <c r="G23" s="3"/>
      <c r="H23" s="3"/>
      <c r="I23" s="3"/>
      <c r="J23" s="3"/>
    </row>
    <row r="24" spans="1:10" x14ac:dyDescent="0.3">
      <c r="A24" s="25" t="s">
        <v>11</v>
      </c>
      <c r="B24" s="25" t="s">
        <v>28</v>
      </c>
      <c r="C24" s="3"/>
      <c r="D24" s="4"/>
      <c r="E24" s="4"/>
      <c r="F24" s="5"/>
      <c r="G24" s="5"/>
      <c r="H24" s="5"/>
      <c r="I24" s="4"/>
      <c r="J24" s="4"/>
    </row>
    <row r="25" spans="1:10" x14ac:dyDescent="0.3">
      <c r="B25" s="25" t="s">
        <v>2</v>
      </c>
      <c r="C25" s="6"/>
      <c r="D25" s="3">
        <f t="shared" ref="D25:D31" si="2">D15</f>
        <v>5.9669930602006691E-2</v>
      </c>
      <c r="E25" s="3">
        <f t="shared" ref="E25:E30" si="3">E16</f>
        <v>6.8426828588354194E-2</v>
      </c>
      <c r="F25" s="7">
        <f>F17</f>
        <v>7.9642158153332712E-2</v>
      </c>
      <c r="G25" s="7">
        <f>G18</f>
        <v>8.0577654939106902E-2</v>
      </c>
      <c r="H25" s="7">
        <f>H19</f>
        <v>9.1050621418338112E-2</v>
      </c>
      <c r="I25" s="3">
        <f>I20</f>
        <v>8.2663063101604276E-2</v>
      </c>
      <c r="J25" s="3">
        <f>J21</f>
        <v>8.3187334935255638E-2</v>
      </c>
    </row>
    <row r="26" spans="1:10" x14ac:dyDescent="0.3">
      <c r="B26" s="25" t="s">
        <v>3</v>
      </c>
      <c r="C26" s="6"/>
      <c r="D26" s="3">
        <f t="shared" si="2"/>
        <v>0.25360128236401019</v>
      </c>
      <c r="E26" s="3">
        <f t="shared" si="3"/>
        <v>0.24970477426531934</v>
      </c>
      <c r="F26" s="7">
        <f>F18</f>
        <v>0.27018484438430312</v>
      </c>
      <c r="G26" s="7">
        <f>G19</f>
        <v>0.24828492120343842</v>
      </c>
      <c r="H26" s="7">
        <f>H20</f>
        <v>0.27119122994652406</v>
      </c>
      <c r="I26" s="3">
        <f>I21</f>
        <v>0.25451479268455479</v>
      </c>
      <c r="J26" s="3"/>
    </row>
    <row r="27" spans="1:10" x14ac:dyDescent="0.3">
      <c r="B27" s="25" t="s">
        <v>4</v>
      </c>
      <c r="C27" s="6"/>
      <c r="D27" s="3">
        <f t="shared" si="2"/>
        <v>0.27368934828960784</v>
      </c>
      <c r="E27" s="3">
        <f t="shared" si="3"/>
        <v>0.29130284167794318</v>
      </c>
      <c r="F27" s="7">
        <f>F19</f>
        <v>0.325125</v>
      </c>
      <c r="G27" s="7">
        <f>G20</f>
        <v>0.3114913368983957</v>
      </c>
      <c r="H27" s="7">
        <f>H21</f>
        <v>0.30125056734748362</v>
      </c>
      <c r="I27" s="3"/>
      <c r="J27" s="3"/>
    </row>
    <row r="28" spans="1:10" x14ac:dyDescent="0.3">
      <c r="B28" s="25" t="s">
        <v>5</v>
      </c>
      <c r="C28" s="6"/>
      <c r="D28" s="3">
        <f t="shared" si="2"/>
        <v>0.23470108254397837</v>
      </c>
      <c r="E28" s="3">
        <f t="shared" si="3"/>
        <v>0.2619268624641834</v>
      </c>
      <c r="F28" s="7">
        <f>F20</f>
        <v>0.29360770053475937</v>
      </c>
      <c r="G28" s="7">
        <f>G21</f>
        <v>0.27363689761046583</v>
      </c>
      <c r="H28" s="7"/>
      <c r="I28" s="3"/>
      <c r="J28" s="3"/>
    </row>
    <row r="29" spans="1:10" x14ac:dyDescent="0.3">
      <c r="B29" s="25" t="s">
        <v>7</v>
      </c>
      <c r="C29" s="6"/>
      <c r="D29" s="3">
        <f t="shared" si="2"/>
        <v>0.20408291547277937</v>
      </c>
      <c r="E29" s="3">
        <f t="shared" si="3"/>
        <v>0.19755056684491978</v>
      </c>
      <c r="F29" s="3">
        <f>F21</f>
        <v>0.25434110532639165</v>
      </c>
      <c r="G29" s="3"/>
      <c r="H29" s="3"/>
      <c r="I29" s="3"/>
      <c r="J29" s="3"/>
    </row>
    <row r="30" spans="1:10" x14ac:dyDescent="0.3">
      <c r="B30" s="25" t="s">
        <v>8</v>
      </c>
      <c r="C30" s="6"/>
      <c r="D30" s="3">
        <f t="shared" si="2"/>
        <v>0.12177505454545454</v>
      </c>
      <c r="E30" s="3">
        <f t="shared" si="3"/>
        <v>0.14920184488052329</v>
      </c>
      <c r="F30" s="3"/>
      <c r="G30" s="3"/>
      <c r="H30" s="3"/>
      <c r="I30" s="3"/>
      <c r="J30" s="3"/>
    </row>
    <row r="31" spans="1:10" x14ac:dyDescent="0.3">
      <c r="B31" s="25" t="s">
        <v>9</v>
      </c>
      <c r="C31" s="6"/>
      <c r="D31" s="3">
        <f t="shared" si="2"/>
        <v>6.277007342143906E-2</v>
      </c>
      <c r="E31" s="3"/>
      <c r="F31" s="3"/>
      <c r="G31" s="3"/>
      <c r="H31" s="3"/>
      <c r="I31" s="3"/>
      <c r="J31" s="3"/>
    </row>
    <row r="32" spans="1:10" x14ac:dyDescent="0.3">
      <c r="C32" s="6"/>
      <c r="D32" s="3"/>
      <c r="E32" s="3"/>
      <c r="F32" s="3"/>
      <c r="G32" s="3"/>
      <c r="H32" s="3"/>
      <c r="I32" s="3"/>
      <c r="J32" s="3"/>
    </row>
    <row r="33" spans="1:10" x14ac:dyDescent="0.3">
      <c r="A33" s="25" t="s">
        <v>12</v>
      </c>
      <c r="B33" s="25" t="s">
        <v>30</v>
      </c>
      <c r="C33" s="6"/>
      <c r="D33" s="3"/>
      <c r="E33" s="3"/>
      <c r="F33" s="3"/>
      <c r="G33" s="3"/>
      <c r="H33" s="3"/>
      <c r="I33" s="3"/>
      <c r="J33" s="3"/>
    </row>
    <row r="34" spans="1:10" x14ac:dyDescent="0.3">
      <c r="B34" s="25" t="s">
        <v>2</v>
      </c>
      <c r="C34" s="6"/>
      <c r="D34" s="40">
        <f t="shared" ref="D34:J34" si="4">5*D25</f>
        <v>0.29834965301003347</v>
      </c>
      <c r="E34" s="40">
        <f t="shared" si="4"/>
        <v>0.34213414294177097</v>
      </c>
      <c r="F34" s="40">
        <f t="shared" si="4"/>
        <v>0.39821079076666355</v>
      </c>
      <c r="G34" s="40">
        <f t="shared" si="4"/>
        <v>0.40288827469553451</v>
      </c>
      <c r="H34" s="40">
        <f t="shared" si="4"/>
        <v>0.45525310709169053</v>
      </c>
      <c r="I34" s="40">
        <f t="shared" si="4"/>
        <v>0.41331531550802136</v>
      </c>
      <c r="J34" s="40">
        <f t="shared" si="4"/>
        <v>0.41593667467627821</v>
      </c>
    </row>
    <row r="35" spans="1:10" x14ac:dyDescent="0.3">
      <c r="B35" s="25" t="s">
        <v>3</v>
      </c>
      <c r="C35" s="6"/>
      <c r="D35" s="40">
        <f t="shared" ref="D35:I35" si="5">5*(D26+E25)</f>
        <v>1.6101405547618219</v>
      </c>
      <c r="E35" s="40">
        <f t="shared" si="5"/>
        <v>1.6467346620932601</v>
      </c>
      <c r="F35" s="40">
        <f t="shared" si="5"/>
        <v>1.7538124966170501</v>
      </c>
      <c r="G35" s="40">
        <f t="shared" si="5"/>
        <v>1.6966777131088828</v>
      </c>
      <c r="H35" s="40">
        <f t="shared" si="5"/>
        <v>1.7692714652406416</v>
      </c>
      <c r="I35" s="40">
        <f t="shared" si="5"/>
        <v>1.6885106380990522</v>
      </c>
      <c r="J35" s="40"/>
    </row>
    <row r="36" spans="1:10" x14ac:dyDescent="0.3">
      <c r="B36" s="25" t="s">
        <v>4</v>
      </c>
      <c r="C36" s="6"/>
      <c r="D36" s="40">
        <f>5*(D27+E26+F25)</f>
        <v>3.0151814035413</v>
      </c>
      <c r="E36" s="40">
        <f>5*(E27+F26+G25)</f>
        <v>3.2103267050067661</v>
      </c>
      <c r="F36" s="40">
        <f>5*(F27+G26+H25)</f>
        <v>3.3223027131088827</v>
      </c>
      <c r="G36" s="40">
        <f>5*(G27+H26+I25)</f>
        <v>3.3267281497326207</v>
      </c>
      <c r="H36" s="40">
        <f>5*(H27+I26+J25)</f>
        <v>3.1947634748364706</v>
      </c>
      <c r="I36" s="40"/>
      <c r="J36" s="40"/>
    </row>
    <row r="37" spans="1:10" x14ac:dyDescent="0.3">
      <c r="B37" s="25" t="s">
        <v>5</v>
      </c>
      <c r="C37" s="6"/>
      <c r="D37" s="40">
        <f>5*(D28+E27+F26+G25)</f>
        <v>4.3838321177266586</v>
      </c>
      <c r="E37" s="40">
        <f>5*(E28+F27+G26+H25)</f>
        <v>4.6319370254297993</v>
      </c>
      <c r="F37" s="40">
        <f>5*(F28+G27+H26+I25)</f>
        <v>4.794766652406417</v>
      </c>
      <c r="G37" s="40">
        <f>5*(G28+H27+I26+J25)</f>
        <v>4.5629479628887992</v>
      </c>
      <c r="H37" s="40"/>
      <c r="I37" s="40"/>
      <c r="J37" s="40"/>
    </row>
    <row r="38" spans="1:10" x14ac:dyDescent="0.3">
      <c r="B38" s="25" t="s">
        <v>7</v>
      </c>
      <c r="C38" s="6"/>
      <c r="D38" s="40">
        <f>5*(D29+E28+F27+G26+H25)</f>
        <v>5.6523516027936971</v>
      </c>
      <c r="E38" s="40">
        <f>5*(E29+F28+G27+H26+I25)</f>
        <v>5.7825194866310161</v>
      </c>
      <c r="F38" s="40">
        <f>5*(F29+G28+H27+I26+J25)</f>
        <v>5.8346534895207576</v>
      </c>
      <c r="G38" s="40"/>
      <c r="H38" s="40"/>
      <c r="I38" s="40"/>
      <c r="J38" s="40"/>
    </row>
    <row r="39" spans="1:10" x14ac:dyDescent="0.3">
      <c r="B39" s="25" t="s">
        <v>8</v>
      </c>
      <c r="C39" s="6"/>
      <c r="D39" s="40">
        <f>5*(D30+E29+F28+G27+H26+I25)</f>
        <v>6.3913947593582883</v>
      </c>
      <c r="E39" s="40">
        <f>5*(E30+F29+G28+H27+I26+J25)</f>
        <v>6.580662713923374</v>
      </c>
      <c r="F39" s="40"/>
      <c r="G39" s="40"/>
      <c r="H39" s="40"/>
      <c r="I39" s="40"/>
      <c r="J39" s="40"/>
    </row>
    <row r="40" spans="1:10" x14ac:dyDescent="0.3">
      <c r="B40" s="25" t="s">
        <v>9</v>
      </c>
      <c r="C40" s="6"/>
      <c r="D40" s="40">
        <f>5*(D31+E30+F29+G28+H27+I26+J25)</f>
        <v>6.8945130810305697</v>
      </c>
      <c r="E40" s="40"/>
      <c r="F40" s="40"/>
      <c r="G40" s="40"/>
      <c r="H40" s="40"/>
      <c r="I40" s="40"/>
      <c r="J40" s="40"/>
    </row>
    <row r="41" spans="1:10" x14ac:dyDescent="0.3"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25" t="s">
        <v>13</v>
      </c>
      <c r="B42" s="25" t="s">
        <v>31</v>
      </c>
      <c r="C42" s="6"/>
      <c r="D42" s="3"/>
      <c r="E42" s="3"/>
      <c r="F42" s="3"/>
      <c r="G42" s="3"/>
      <c r="H42" s="3"/>
      <c r="I42" s="3"/>
      <c r="J42" s="3"/>
    </row>
    <row r="43" spans="1:10" x14ac:dyDescent="0.3">
      <c r="B43" s="25" t="s">
        <v>2</v>
      </c>
      <c r="C43" s="6"/>
      <c r="D43" s="3">
        <f>5*SUM(D$25:D25)</f>
        <v>0.29834965301003347</v>
      </c>
      <c r="E43" s="3">
        <f>5*SUM(E$25:E25)</f>
        <v>0.34213414294177097</v>
      </c>
      <c r="F43" s="3">
        <f>5*SUM(F$25:F25)</f>
        <v>0.39821079076666355</v>
      </c>
      <c r="G43" s="3">
        <f>5*SUM(G$25:G25)</f>
        <v>0.40288827469553451</v>
      </c>
      <c r="H43" s="3">
        <f>5*SUM(H$25:H25)</f>
        <v>0.45525310709169053</v>
      </c>
      <c r="I43" s="3">
        <f>5*SUM(I$25:I25)</f>
        <v>0.41331531550802136</v>
      </c>
      <c r="J43" s="3">
        <f>5*SUM(J$25:J25)</f>
        <v>0.41593667467627821</v>
      </c>
    </row>
    <row r="44" spans="1:10" x14ac:dyDescent="0.3">
      <c r="B44" s="25" t="s">
        <v>3</v>
      </c>
      <c r="C44" s="6"/>
      <c r="D44" s="3">
        <f>5*SUM(D$25:D26)</f>
        <v>1.5663560648300845</v>
      </c>
      <c r="E44" s="3">
        <f>5*SUM(E$25:E26)</f>
        <v>1.5906580142683677</v>
      </c>
      <c r="F44" s="3">
        <f>5*SUM(F$25:F26)</f>
        <v>1.7491350126881791</v>
      </c>
      <c r="G44" s="3">
        <f>5*SUM(G$25:G26)</f>
        <v>1.6443128807127265</v>
      </c>
      <c r="H44" s="3">
        <f>5*SUM(H$25:H26)</f>
        <v>1.811209256824311</v>
      </c>
      <c r="I44" s="3">
        <f>5*SUM(I$25:I26)</f>
        <v>1.6858892789307953</v>
      </c>
      <c r="J44" s="3"/>
    </row>
    <row r="45" spans="1:10" x14ac:dyDescent="0.3">
      <c r="B45" s="25" t="s">
        <v>4</v>
      </c>
      <c r="C45" s="6"/>
      <c r="D45" s="3">
        <f>5*SUM(D$25:D27)</f>
        <v>2.9348028062781237</v>
      </c>
      <c r="E45" s="3">
        <f>5*SUM(E$25:E27)</f>
        <v>3.0471722226580833</v>
      </c>
      <c r="F45" s="3">
        <f>5*SUM(F$25:F27)</f>
        <v>3.3747600126881796</v>
      </c>
      <c r="G45" s="3">
        <f>5*SUM(G$25:G27)</f>
        <v>3.2017695652047049</v>
      </c>
      <c r="H45" s="3">
        <f>5*SUM(H$25:H27)</f>
        <v>3.3174620935617294</v>
      </c>
      <c r="I45" s="3"/>
      <c r="J45" s="3"/>
    </row>
    <row r="46" spans="1:10" x14ac:dyDescent="0.3">
      <c r="B46" s="25" t="s">
        <v>5</v>
      </c>
      <c r="C46" s="6"/>
      <c r="D46" s="3">
        <f>5*SUM(D$25:D28)</f>
        <v>4.1083082189980153</v>
      </c>
      <c r="E46" s="3">
        <f>5*SUM(E$25:E28)</f>
        <v>4.3568065349790004</v>
      </c>
      <c r="F46" s="3">
        <f>5*SUM(F$25:F28)</f>
        <v>4.8427985153619764</v>
      </c>
      <c r="G46" s="3">
        <f>5*SUM(G$25:G28)</f>
        <v>4.5699540532570344</v>
      </c>
      <c r="H46" s="3"/>
      <c r="I46" s="3"/>
      <c r="J46" s="3"/>
    </row>
    <row r="47" spans="1:10" x14ac:dyDescent="0.3">
      <c r="B47" s="25" t="s">
        <v>7</v>
      </c>
      <c r="C47" s="6"/>
      <c r="D47" s="3">
        <f>5*SUM(D$25:D29)</f>
        <v>5.1287227963619131</v>
      </c>
      <c r="E47" s="3">
        <f>5*SUM(E$25:E29)</f>
        <v>5.3445593692035986</v>
      </c>
      <c r="F47" s="3">
        <f>5*SUM(F$25:F29)</f>
        <v>6.1145040419939347</v>
      </c>
      <c r="G47" s="3"/>
      <c r="H47" s="3"/>
      <c r="I47" s="3"/>
      <c r="J47" s="3"/>
    </row>
    <row r="48" spans="1:10" x14ac:dyDescent="0.3">
      <c r="B48" s="25" t="s">
        <v>8</v>
      </c>
      <c r="C48" s="6"/>
      <c r="D48" s="3">
        <f>5*SUM(D$25:D30)</f>
        <v>5.7375980690891861</v>
      </c>
      <c r="E48" s="3">
        <f>5*SUM(E$25:E30)</f>
        <v>6.0905685936062151</v>
      </c>
      <c r="F48" s="3"/>
      <c r="G48" s="3"/>
      <c r="H48" s="3"/>
      <c r="I48" s="3"/>
      <c r="J48" s="3"/>
    </row>
    <row r="49" spans="1:10" x14ac:dyDescent="0.3">
      <c r="B49" s="25" t="s">
        <v>9</v>
      </c>
      <c r="C49" s="6"/>
      <c r="D49" s="3">
        <f>5*SUM(D$25:D31)</f>
        <v>6.0514484361963818</v>
      </c>
      <c r="E49" s="8">
        <f>E48+5*D31</f>
        <v>6.4044189607134108</v>
      </c>
      <c r="F49" s="3"/>
      <c r="G49" s="3"/>
      <c r="H49" s="3"/>
      <c r="I49" s="3"/>
      <c r="J49" s="3"/>
    </row>
    <row r="50" spans="1:10" x14ac:dyDescent="0.3"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25" t="s">
        <v>14</v>
      </c>
      <c r="B51" s="25" t="s">
        <v>34</v>
      </c>
      <c r="C51" s="3"/>
      <c r="D51" s="3"/>
      <c r="E51" s="3"/>
      <c r="F51" s="3"/>
      <c r="G51" s="3"/>
      <c r="H51" s="3"/>
      <c r="I51" s="3"/>
      <c r="J51" s="3"/>
    </row>
    <row r="52" spans="1:10" x14ac:dyDescent="0.3">
      <c r="B52" s="25" t="s">
        <v>2</v>
      </c>
      <c r="C52" s="39"/>
      <c r="D52" s="9">
        <f>IF(OR(D43=0,D34=0),"",D34/D43)</f>
        <v>1</v>
      </c>
      <c r="E52" s="9">
        <f t="shared" ref="E52:J52" si="6">IF(OR(E43=0,E34=0),"",E34/E43)</f>
        <v>1</v>
      </c>
      <c r="F52" s="9">
        <f t="shared" si="6"/>
        <v>1</v>
      </c>
      <c r="G52" s="9">
        <f t="shared" si="6"/>
        <v>1</v>
      </c>
      <c r="H52" s="9">
        <f t="shared" si="6"/>
        <v>1</v>
      </c>
      <c r="I52" s="9">
        <f t="shared" si="6"/>
        <v>1</v>
      </c>
      <c r="J52" s="9">
        <f t="shared" si="6"/>
        <v>1</v>
      </c>
    </row>
    <row r="53" spans="1:10" x14ac:dyDescent="0.3">
      <c r="B53" s="25" t="s">
        <v>3</v>
      </c>
      <c r="C53" s="39"/>
      <c r="D53" s="9">
        <f t="shared" ref="D53:J58" si="7">IF(OR(D44=0,D35=0),"",D35/D44)</f>
        <v>1.0279530886462185</v>
      </c>
      <c r="E53" s="9">
        <f t="shared" si="7"/>
        <v>1.0352537423644046</v>
      </c>
      <c r="F53" s="9">
        <f t="shared" si="7"/>
        <v>1.0026741697438681</v>
      </c>
      <c r="G53" s="9">
        <f t="shared" si="7"/>
        <v>1.0318460270003229</v>
      </c>
      <c r="H53" s="9">
        <f t="shared" si="7"/>
        <v>0.97684541892348697</v>
      </c>
      <c r="I53" s="9">
        <f t="shared" si="7"/>
        <v>1.0015548821627951</v>
      </c>
      <c r="J53" s="9" t="str">
        <f t="shared" si="7"/>
        <v/>
      </c>
    </row>
    <row r="54" spans="1:10" x14ac:dyDescent="0.3">
      <c r="B54" s="25" t="s">
        <v>4</v>
      </c>
      <c r="C54" s="39"/>
      <c r="D54" s="9">
        <f t="shared" si="7"/>
        <v>1.0273880742826165</v>
      </c>
      <c r="E54" s="9">
        <f t="shared" si="7"/>
        <v>1.0535429146851309</v>
      </c>
      <c r="F54" s="9">
        <f t="shared" si="7"/>
        <v>0.98445599112764415</v>
      </c>
      <c r="G54" s="9">
        <f t="shared" si="7"/>
        <v>1.0390279756188283</v>
      </c>
      <c r="H54" s="9">
        <f t="shared" si="7"/>
        <v>0.96301431176459173</v>
      </c>
      <c r="I54" s="9" t="str">
        <f t="shared" si="7"/>
        <v/>
      </c>
      <c r="J54" s="9" t="str">
        <f t="shared" si="7"/>
        <v/>
      </c>
    </row>
    <row r="55" spans="1:10" x14ac:dyDescent="0.3">
      <c r="B55" s="25" t="s">
        <v>5</v>
      </c>
      <c r="C55" s="39"/>
      <c r="D55" s="9">
        <f t="shared" si="7"/>
        <v>1.0670650506343562</v>
      </c>
      <c r="E55" s="9">
        <f t="shared" si="7"/>
        <v>1.063149577159759</v>
      </c>
      <c r="F55" s="9">
        <f t="shared" si="7"/>
        <v>0.99008179613436398</v>
      </c>
      <c r="G55" s="9">
        <f t="shared" si="7"/>
        <v>0.99846692323673536</v>
      </c>
      <c r="H55" s="9" t="str">
        <f t="shared" si="7"/>
        <v/>
      </c>
      <c r="I55" s="9" t="str">
        <f t="shared" si="7"/>
        <v/>
      </c>
      <c r="J55" s="9" t="str">
        <f t="shared" si="7"/>
        <v/>
      </c>
    </row>
    <row r="56" spans="1:10" x14ac:dyDescent="0.3">
      <c r="B56" s="25" t="s">
        <v>7</v>
      </c>
      <c r="C56" s="39"/>
      <c r="D56" s="9">
        <f t="shared" si="7"/>
        <v>1.1020973110114711</v>
      </c>
      <c r="E56" s="9">
        <f t="shared" si="7"/>
        <v>1.0819450374058954</v>
      </c>
      <c r="F56" s="9">
        <f t="shared" si="7"/>
        <v>0.95423168411514891</v>
      </c>
      <c r="G56" s="9" t="str">
        <f t="shared" si="7"/>
        <v/>
      </c>
      <c r="H56" s="9" t="str">
        <f t="shared" si="7"/>
        <v/>
      </c>
      <c r="I56" s="9" t="str">
        <f t="shared" si="7"/>
        <v/>
      </c>
      <c r="J56" s="9" t="str">
        <f t="shared" si="7"/>
        <v/>
      </c>
    </row>
    <row r="57" spans="1:10" x14ac:dyDescent="0.3">
      <c r="B57" s="25" t="s">
        <v>8</v>
      </c>
      <c r="C57" s="39"/>
      <c r="D57" s="9">
        <f t="shared" si="7"/>
        <v>1.1139495451574719</v>
      </c>
      <c r="E57" s="9">
        <f t="shared" si="7"/>
        <v>1.0804677121330926</v>
      </c>
      <c r="F57" s="9" t="str">
        <f t="shared" si="7"/>
        <v/>
      </c>
      <c r="G57" s="9" t="str">
        <f t="shared" si="7"/>
        <v/>
      </c>
      <c r="H57" s="9" t="str">
        <f t="shared" si="7"/>
        <v/>
      </c>
      <c r="I57" s="9" t="str">
        <f t="shared" si="7"/>
        <v/>
      </c>
      <c r="J57" s="9" t="str">
        <f t="shared" si="7"/>
        <v/>
      </c>
    </row>
    <row r="58" spans="1:10" x14ac:dyDescent="0.3">
      <c r="B58" s="25" t="s">
        <v>9</v>
      </c>
      <c r="C58" s="39"/>
      <c r="D58" s="9">
        <f t="shared" si="7"/>
        <v>1.1393161742553148</v>
      </c>
      <c r="E58" s="9" t="str">
        <f t="shared" si="7"/>
        <v/>
      </c>
      <c r="F58" s="9" t="str">
        <f t="shared" si="7"/>
        <v/>
      </c>
      <c r="G58" s="9" t="str">
        <f t="shared" si="7"/>
        <v/>
      </c>
      <c r="H58" s="9" t="str">
        <f t="shared" si="7"/>
        <v/>
      </c>
      <c r="I58" s="9" t="str">
        <f t="shared" si="7"/>
        <v/>
      </c>
      <c r="J58" s="9" t="str">
        <f t="shared" si="7"/>
        <v/>
      </c>
    </row>
  </sheetData>
  <sheetProtection sheet="1" objects="1" scenarios="1"/>
  <mergeCells count="1">
    <mergeCell ref="D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1:Z10"/>
  <sheetViews>
    <sheetView showGridLines="0" showRowColHeaders="0" workbookViewId="0">
      <selection activeCell="S2" sqref="S2:Z2"/>
    </sheetView>
  </sheetViews>
  <sheetFormatPr defaultColWidth="8.85546875" defaultRowHeight="15" x14ac:dyDescent="0.25"/>
  <sheetData>
    <row r="1" spans="18:26" x14ac:dyDescent="0.25">
      <c r="R1" s="54" t="s">
        <v>37</v>
      </c>
    </row>
    <row r="2" spans="18:26" x14ac:dyDescent="0.25">
      <c r="R2" s="41"/>
      <c r="S2" s="62" t="s">
        <v>38</v>
      </c>
      <c r="T2" s="62"/>
      <c r="U2" s="62"/>
      <c r="V2" s="62"/>
      <c r="W2" s="62"/>
      <c r="X2" s="62"/>
      <c r="Y2" s="62"/>
      <c r="Z2" s="62"/>
    </row>
    <row r="3" spans="18:26" x14ac:dyDescent="0.25">
      <c r="R3" s="38" t="s">
        <v>39</v>
      </c>
      <c r="S3" s="42" t="s">
        <v>16</v>
      </c>
      <c r="T3" s="38" t="s">
        <v>2</v>
      </c>
      <c r="U3" s="38" t="s">
        <v>3</v>
      </c>
      <c r="V3" s="38" t="s">
        <v>4</v>
      </c>
      <c r="W3" s="38" t="s">
        <v>5</v>
      </c>
      <c r="X3" s="38" t="s">
        <v>7</v>
      </c>
      <c r="Y3" s="38" t="s">
        <v>8</v>
      </c>
      <c r="Z3" s="38" t="s">
        <v>9</v>
      </c>
    </row>
    <row r="4" spans="18:26" x14ac:dyDescent="0.25">
      <c r="R4" s="33" t="str">
        <f>Méthode!C15</f>
        <v>1985-1989</v>
      </c>
      <c r="S4" s="3">
        <f>Méthode!E15</f>
        <v>4.3312751672240808E-4</v>
      </c>
      <c r="T4" s="3">
        <f>Méthode!D15</f>
        <v>5.9669930602006691E-2</v>
      </c>
      <c r="U4" s="3"/>
      <c r="V4" s="3"/>
      <c r="W4" s="3"/>
      <c r="X4" s="1"/>
      <c r="Y4" s="1"/>
      <c r="Z4" s="1"/>
    </row>
    <row r="5" spans="18:26" x14ac:dyDescent="0.25">
      <c r="R5" s="33" t="str">
        <f>Méthode!C16</f>
        <v>1980-1984</v>
      </c>
      <c r="S5" s="3">
        <f>Méthode!F16</f>
        <v>1.9973871763598982E-3</v>
      </c>
      <c r="T5" s="3">
        <f>Méthode!E16</f>
        <v>6.8426828588354194E-2</v>
      </c>
      <c r="U5" s="3">
        <f>Méthode!D16</f>
        <v>0.25360128236401019</v>
      </c>
      <c r="V5" s="3"/>
      <c r="W5" s="1"/>
      <c r="X5" s="1"/>
      <c r="Y5" s="1"/>
      <c r="Z5" s="1"/>
    </row>
    <row r="6" spans="18:26" x14ac:dyDescent="0.25">
      <c r="R6" s="33" t="str">
        <f>Méthode!C17</f>
        <v>1975-1979</v>
      </c>
      <c r="S6" s="3">
        <f>Méthode!G17</f>
        <v>1.2601515713358672E-3</v>
      </c>
      <c r="T6" s="3">
        <f>Méthode!F17</f>
        <v>7.9642158153332712E-2</v>
      </c>
      <c r="U6" s="3">
        <f>Méthode!E17</f>
        <v>0.24970477426531934</v>
      </c>
      <c r="V6" s="3">
        <f>Méthode!D17</f>
        <v>0.27368934828960784</v>
      </c>
      <c r="W6" s="1"/>
      <c r="X6" s="1"/>
      <c r="Y6" s="1"/>
      <c r="Z6" s="1"/>
    </row>
    <row r="7" spans="18:26" x14ac:dyDescent="0.25">
      <c r="R7" s="33" t="str">
        <f>Méthode!C18</f>
        <v>1970-1974</v>
      </c>
      <c r="S7" s="3">
        <f>Méthode!H18</f>
        <v>2.9595456021650878E-3</v>
      </c>
      <c r="T7" s="3">
        <f>Méthode!G18</f>
        <v>8.0577654939106902E-2</v>
      </c>
      <c r="U7" s="3">
        <f>Méthode!F18</f>
        <v>0.27018484438430312</v>
      </c>
      <c r="V7" s="3">
        <f>Méthode!E18</f>
        <v>0.29130284167794318</v>
      </c>
      <c r="W7" s="3">
        <f>Méthode!D18</f>
        <v>0.23470108254397837</v>
      </c>
      <c r="X7" s="1"/>
      <c r="Y7" s="1"/>
      <c r="Z7" s="1"/>
    </row>
    <row r="8" spans="18:26" x14ac:dyDescent="0.25">
      <c r="R8" s="33" t="str">
        <f>Méthode!C19</f>
        <v>1965-1969</v>
      </c>
      <c r="S8" s="3">
        <f>Méthode!I19</f>
        <v>3.2488744627507163E-3</v>
      </c>
      <c r="T8" s="3">
        <f>Méthode!H19</f>
        <v>9.1050621418338112E-2</v>
      </c>
      <c r="U8" s="3">
        <f>Méthode!G19</f>
        <v>0.24828492120343842</v>
      </c>
      <c r="V8" s="3">
        <f>Méthode!F19</f>
        <v>0.325125</v>
      </c>
      <c r="W8" s="3">
        <f>Méthode!E19</f>
        <v>0.2619268624641834</v>
      </c>
      <c r="X8" s="3">
        <f>Méthode!D19</f>
        <v>0.20408291547277937</v>
      </c>
      <c r="Y8" s="1"/>
      <c r="Z8" s="1"/>
    </row>
    <row r="9" spans="18:26" x14ac:dyDescent="0.25">
      <c r="R9" s="33" t="str">
        <f>Méthode!C20</f>
        <v>1960-1964</v>
      </c>
      <c r="S9" s="3">
        <f>Méthode!J20</f>
        <v>2.8755272727272727E-3</v>
      </c>
      <c r="T9" s="3">
        <f>Méthode!I20</f>
        <v>8.2663063101604276E-2</v>
      </c>
      <c r="U9" s="3">
        <f>Méthode!H20</f>
        <v>0.27119122994652406</v>
      </c>
      <c r="V9" s="3">
        <f>Méthode!G20</f>
        <v>0.3114913368983957</v>
      </c>
      <c r="W9" s="3">
        <f>Méthode!F20</f>
        <v>0.29360770053475937</v>
      </c>
      <c r="X9" s="3">
        <f>Méthode!E20</f>
        <v>0.19755056684491978</v>
      </c>
      <c r="Y9" s="3">
        <f>Méthode!D20</f>
        <v>0.12177505454545454</v>
      </c>
      <c r="Z9" s="1"/>
    </row>
    <row r="10" spans="18:26" x14ac:dyDescent="0.25">
      <c r="R10" s="33" t="str">
        <f>Méthode!C21</f>
        <v>1955-1959</v>
      </c>
      <c r="S10" s="1"/>
      <c r="T10" s="3">
        <f>Méthode!J21</f>
        <v>8.3187334935255638E-2</v>
      </c>
      <c r="U10" s="3">
        <f>Méthode!I21</f>
        <v>0.25451479268455479</v>
      </c>
      <c r="V10" s="3">
        <f>Méthode!H21</f>
        <v>0.30125056734748362</v>
      </c>
      <c r="W10" s="3">
        <f>Méthode!G21</f>
        <v>0.27363689761046583</v>
      </c>
      <c r="X10" s="3">
        <f>Méthode!F21</f>
        <v>0.25434110532639165</v>
      </c>
      <c r="Y10" s="3">
        <f>Méthode!E21</f>
        <v>0.14920184488052329</v>
      </c>
      <c r="Z10" s="3">
        <f>Méthode!D21</f>
        <v>6.277007342143906E-2</v>
      </c>
    </row>
  </sheetData>
  <sheetProtection sheet="1" objects="1" scenarios="1" selectLockedCells="1" selectUnlockedCells="1"/>
  <mergeCells count="1">
    <mergeCell ref="S2:Z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Méthode</vt:lpstr>
      <vt:lpstr>Graphique</vt:lpstr>
    </vt:vector>
  </TitlesOfParts>
  <Company>University of Cape Town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01404747</dc:creator>
  <cp:lastModifiedBy>Anne</cp:lastModifiedBy>
  <dcterms:created xsi:type="dcterms:W3CDTF">2011-11-29T09:58:19Z</dcterms:created>
  <dcterms:modified xsi:type="dcterms:W3CDTF">2017-03-15T10:44:42Z</dcterms:modified>
</cp:coreProperties>
</file>